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3 03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'03 03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'03 03 Pol'!$A$1:$G$81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 calcMode="manual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O9" i="12"/>
  <c r="Q9" i="12"/>
  <c r="Q8" i="12" s="1"/>
  <c r="V9" i="12"/>
  <c r="G10" i="12"/>
  <c r="G8" i="12" s="1"/>
  <c r="I10" i="12"/>
  <c r="K10" i="12"/>
  <c r="O10" i="12"/>
  <c r="O8" i="12" s="1"/>
  <c r="Q10" i="12"/>
  <c r="V10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O15" i="12"/>
  <c r="G16" i="12"/>
  <c r="G15" i="12" s="1"/>
  <c r="I50" i="1" s="1"/>
  <c r="I16" i="12"/>
  <c r="I15" i="12" s="1"/>
  <c r="K16" i="12"/>
  <c r="O16" i="12"/>
  <c r="Q16" i="12"/>
  <c r="Q15" i="12" s="1"/>
  <c r="V16" i="12"/>
  <c r="V15" i="12" s="1"/>
  <c r="G17" i="12"/>
  <c r="M17" i="12" s="1"/>
  <c r="I17" i="12"/>
  <c r="K17" i="12"/>
  <c r="O17" i="12"/>
  <c r="Q17" i="12"/>
  <c r="V17" i="12"/>
  <c r="G19" i="12"/>
  <c r="M19" i="12" s="1"/>
  <c r="I19" i="12"/>
  <c r="I18" i="12" s="1"/>
  <c r="K19" i="12"/>
  <c r="O19" i="12"/>
  <c r="Q19" i="12"/>
  <c r="Q18" i="12" s="1"/>
  <c r="V19" i="12"/>
  <c r="G20" i="12"/>
  <c r="M20" i="12" s="1"/>
  <c r="I20" i="12"/>
  <c r="K20" i="12"/>
  <c r="K18" i="12" s="1"/>
  <c r="O20" i="12"/>
  <c r="Q20" i="12"/>
  <c r="V20" i="12"/>
  <c r="V18" i="12" s="1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O18" i="12" s="1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I26" i="12" s="1"/>
  <c r="K27" i="12"/>
  <c r="O27" i="12"/>
  <c r="Q27" i="12"/>
  <c r="Q26" i="12" s="1"/>
  <c r="V27" i="12"/>
  <c r="G28" i="12"/>
  <c r="M28" i="12" s="1"/>
  <c r="I28" i="12"/>
  <c r="K28" i="12"/>
  <c r="O28" i="12"/>
  <c r="Q28" i="12"/>
  <c r="V28" i="12"/>
  <c r="V26" i="12" s="1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O26" i="12" s="1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V35" i="12" s="1"/>
  <c r="G37" i="12"/>
  <c r="I37" i="12"/>
  <c r="K37" i="12"/>
  <c r="M37" i="12"/>
  <c r="O37" i="12"/>
  <c r="Q37" i="12"/>
  <c r="V37" i="12"/>
  <c r="G38" i="12"/>
  <c r="G35" i="12" s="1"/>
  <c r="I53" i="1" s="1"/>
  <c r="I38" i="12"/>
  <c r="K38" i="12"/>
  <c r="O38" i="12"/>
  <c r="O35" i="12" s="1"/>
  <c r="Q38" i="12"/>
  <c r="V38" i="12"/>
  <c r="G39" i="12"/>
  <c r="M39" i="12" s="1"/>
  <c r="I39" i="12"/>
  <c r="K39" i="12"/>
  <c r="O39" i="12"/>
  <c r="Q39" i="12"/>
  <c r="Q35" i="12" s="1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M60" i="12" s="1"/>
  <c r="I60" i="12"/>
  <c r="K60" i="12"/>
  <c r="K59" i="12" s="1"/>
  <c r="O60" i="12"/>
  <c r="Q60" i="12"/>
  <c r="V60" i="12"/>
  <c r="V59" i="12" s="1"/>
  <c r="G61" i="12"/>
  <c r="I61" i="12"/>
  <c r="K61" i="12"/>
  <c r="M61" i="12"/>
  <c r="O61" i="12"/>
  <c r="Q61" i="12"/>
  <c r="V61" i="12"/>
  <c r="G62" i="12"/>
  <c r="G59" i="12" s="1"/>
  <c r="I54" i="1" s="1"/>
  <c r="I62" i="12"/>
  <c r="K62" i="12"/>
  <c r="O62" i="12"/>
  <c r="O59" i="12" s="1"/>
  <c r="Q62" i="12"/>
  <c r="V62" i="12"/>
  <c r="G63" i="12"/>
  <c r="M63" i="12" s="1"/>
  <c r="I63" i="12"/>
  <c r="I59" i="12" s="1"/>
  <c r="K63" i="12"/>
  <c r="O63" i="12"/>
  <c r="Q63" i="12"/>
  <c r="Q59" i="12" s="1"/>
  <c r="V63" i="12"/>
  <c r="G64" i="12"/>
  <c r="M64" i="12" s="1"/>
  <c r="I64" i="12"/>
  <c r="K64" i="12"/>
  <c r="O64" i="12"/>
  <c r="Q64" i="12"/>
  <c r="V64" i="12"/>
  <c r="V65" i="12"/>
  <c r="G66" i="12"/>
  <c r="M66" i="12" s="1"/>
  <c r="M65" i="12" s="1"/>
  <c r="I66" i="12"/>
  <c r="I65" i="12" s="1"/>
  <c r="K66" i="12"/>
  <c r="K65" i="12" s="1"/>
  <c r="O66" i="12"/>
  <c r="O65" i="12" s="1"/>
  <c r="Q66" i="12"/>
  <c r="Q65" i="12" s="1"/>
  <c r="V66" i="12"/>
  <c r="G68" i="12"/>
  <c r="M68" i="12" s="1"/>
  <c r="I68" i="12"/>
  <c r="K68" i="12"/>
  <c r="O68" i="12"/>
  <c r="Q68" i="12"/>
  <c r="V68" i="12"/>
  <c r="V67" i="12" s="1"/>
  <c r="G69" i="12"/>
  <c r="I69" i="12"/>
  <c r="K69" i="12"/>
  <c r="M69" i="12"/>
  <c r="O69" i="12"/>
  <c r="Q69" i="12"/>
  <c r="V69" i="12"/>
  <c r="G70" i="12"/>
  <c r="G67" i="12" s="1"/>
  <c r="I56" i="1" s="1"/>
  <c r="I70" i="12"/>
  <c r="K70" i="12"/>
  <c r="O70" i="12"/>
  <c r="O67" i="12" s="1"/>
  <c r="Q70" i="12"/>
  <c r="V70" i="12"/>
  <c r="G71" i="12"/>
  <c r="M71" i="12" s="1"/>
  <c r="I71" i="12"/>
  <c r="I67" i="12" s="1"/>
  <c r="K71" i="12"/>
  <c r="O71" i="12"/>
  <c r="Q71" i="12"/>
  <c r="Q67" i="12" s="1"/>
  <c r="V71" i="12"/>
  <c r="AE73" i="12"/>
  <c r="F41" i="1" s="1"/>
  <c r="I20" i="1"/>
  <c r="I19" i="1"/>
  <c r="I18" i="1"/>
  <c r="I16" i="1"/>
  <c r="H42" i="1"/>
  <c r="I35" i="12" l="1"/>
  <c r="K67" i="12"/>
  <c r="K26" i="12"/>
  <c r="K35" i="12"/>
  <c r="K15" i="12"/>
  <c r="K8" i="12"/>
  <c r="F40" i="1"/>
  <c r="I49" i="1"/>
  <c r="F39" i="1"/>
  <c r="F42" i="1" s="1"/>
  <c r="G23" i="1" s="1"/>
  <c r="M26" i="12"/>
  <c r="M18" i="12"/>
  <c r="AF73" i="12"/>
  <c r="M70" i="12"/>
  <c r="M67" i="12" s="1"/>
  <c r="G65" i="12"/>
  <c r="I55" i="1" s="1"/>
  <c r="M16" i="12"/>
  <c r="M15" i="12" s="1"/>
  <c r="G26" i="12"/>
  <c r="I52" i="1" s="1"/>
  <c r="G18" i="12"/>
  <c r="I51" i="1" s="1"/>
  <c r="M62" i="12"/>
  <c r="M59" i="12" s="1"/>
  <c r="M38" i="12"/>
  <c r="M35" i="12" s="1"/>
  <c r="M10" i="12"/>
  <c r="M8" i="12" s="1"/>
  <c r="J28" i="1"/>
  <c r="J26" i="1"/>
  <c r="G38" i="1"/>
  <c r="F38" i="1"/>
  <c r="H32" i="1"/>
  <c r="J23" i="1"/>
  <c r="J24" i="1"/>
  <c r="J25" i="1"/>
  <c r="J27" i="1"/>
  <c r="E24" i="1"/>
  <c r="E26" i="1"/>
  <c r="I57" i="1" l="1"/>
  <c r="I17" i="1"/>
  <c r="I21" i="1" s="1"/>
  <c r="G73" i="12"/>
  <c r="G41" i="1"/>
  <c r="I41" i="1" s="1"/>
  <c r="G39" i="1"/>
  <c r="G42" i="1" s="1"/>
  <c r="G25" i="1" s="1"/>
  <c r="A27" i="1" s="1"/>
  <c r="G40" i="1"/>
  <c r="I40" i="1" s="1"/>
  <c r="I39" i="1" l="1"/>
  <c r="I42" i="1" s="1"/>
  <c r="J40" i="1" s="1"/>
  <c r="A28" i="1"/>
  <c r="G28" i="1"/>
  <c r="G27" i="1" s="1"/>
  <c r="G29" i="1" s="1"/>
  <c r="J55" i="1"/>
  <c r="J52" i="1"/>
  <c r="J50" i="1"/>
  <c r="J51" i="1"/>
  <c r="J53" i="1"/>
  <c r="J49" i="1"/>
  <c r="J56" i="1"/>
  <c r="J54" i="1"/>
  <c r="J39" i="1" l="1"/>
  <c r="J42" i="1" s="1"/>
  <c r="J41" i="1"/>
  <c r="J57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Resová Alice (SYNERGA)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<sst xmlns="http://schemas.openxmlformats.org/spreadsheetml/2006/main" count="568" uniqueCount="229">
  <si>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</si>
  <si>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</si>
  <si>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</si>
  <si>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</si>
  <si>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</si>
  <si>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</si>
  <si>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</si>
  <si>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</si>
  <si>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</si>
  <si>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</si>
  <si>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</si>
  <si>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</si>
  <si>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</si>
  <si>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</si>
  <si>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</si>
  <si>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</si>
  <si>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</si>
  <si>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</si>
  <si>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</si>
  <si>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</si>
  <si>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</si>
  <si>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</si>
  <si>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</si>
  <si>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</si>
  <si>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</si>
  <si>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</si>
  <si>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</si>
  <si>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</si>
  <si>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</si>
  <si>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</si>
  <si>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</si>
  <si>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</si>
  <si>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</si>
  <si>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</si>
  <si>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</si>
  <si>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</si>
  <si>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</si>
  <si>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</si>
  <si>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</si>
  <si>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</si>
  <si>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03</t>
  </si>
  <si>
    <t>Rozdělovač</t>
  </si>
  <si>
    <t>Objekt:</t>
  </si>
  <si>
    <t>Rozpočet:</t>
  </si>
  <si>
    <t>18/6115_1</t>
  </si>
  <si>
    <t>LILA Otnice - Rekonstrukce kotelny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</si>
  <si>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</si>
  <si>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</si>
  <si>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</si>
  <si>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</si>
  <si>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</si>
  <si>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</si>
  <si>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</si>
  <si>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719</t>
  </si>
  <si>
    <t>Demontážní práce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</si>
  <si>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</si>
  <si>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</si>
  <si>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</si>
  <si>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</si>
  <si>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</si>
  <si>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</si>
  <si>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</si>
  <si>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</si>
  <si>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</si>
  <si>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</si>
  <si>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</si>
  <si>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</si>
  <si>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</si>
  <si>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</si>
  <si>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</si>
  <si>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</si>
  <si>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</si>
  <si>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</si>
  <si>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</si>
  <si>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</si>
  <si>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</si>
  <si>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</si>
  <si>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</si>
  <si>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</si>
  <si>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</si>
  <si>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</si>
  <si>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</si>
  <si>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</si>
  <si>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</si>
  <si>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</si>
  <si>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</si>
  <si>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</si>
  <si>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</si>
  <si>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</si>
  <si>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</si>
  <si>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</si>
  <si>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</si>
  <si>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</si>
  <si>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</si>
  <si>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</si>
  <si>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</si>
  <si>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713591171T00</t>
  </si>
  <si>
    <t>Montáž izolace potrubí Paroc</t>
  </si>
  <si>
    <t xml:space="preserve">m     </t>
  </si>
  <si>
    <t>Vlastní</t>
  </si>
  <si>
    <t>Indiv</t>
  </si>
  <si>
    <t>Práce</t>
  </si>
  <si>
    <t>POL1_7</t>
  </si>
  <si>
    <t>63143112R</t>
  </si>
  <si>
    <t>Ústřední vytápění pouzdro potrubní minerální vlákno; povrchová úprava Al fólie; vnitřní průměr 34,0 mm; tl. izolace 40,0 mm; provozní teplota  do 600 °C; tepelná vodivost (50°C) 0,040 W/mK; tepelná</t>
  </si>
  <si>
    <t>m</t>
  </si>
  <si>
    <t>RTS 19/ I</t>
  </si>
  <si>
    <t>63143153R</t>
  </si>
  <si>
    <t>Ústřední vytápění pouzdro potrubní minerální vlákno; povrchová úprava Al fólie; vnitřní průměr 43,0 mm; tl. izolace 50,0 mm; provozní teplota  do 600 °C; tepelná vodivost (50°C) 0,040 W/mK; tepelná</t>
  </si>
  <si>
    <t>63143154R</t>
  </si>
  <si>
    <t>Ústřední vytápění pouzdro potrubní minerální vlákno; povrchová úprava Al fólie; vnitřní průměr 49,0 mm; tl. izolace 50,0 mm; provozní teplota  do 600 °C; tepelná vodivost (50°C) 0,040 W/mK; tepelná</t>
  </si>
  <si>
    <t>63153568R</t>
  </si>
  <si>
    <t>Ústřední vytápění rohož, pas izolační pro tech. zařízení; minerální vlákno; tl. 80,0 mm; kašírování ocelové pletivo; obj. hmotnost 65,00 kg/m3; hydrofobizováno</t>
  </si>
  <si>
    <t>m2</t>
  </si>
  <si>
    <t>998713201R00</t>
  </si>
  <si>
    <t>Přesun hmot pro izolace tepelné v objektech výšky do 6 m</t>
  </si>
  <si>
    <t>732110812R00</t>
  </si>
  <si>
    <t>Demontáž rozdělovačů a sběračů přes 100 do DN 200</t>
  </si>
  <si>
    <t>734200824R00</t>
  </si>
  <si>
    <t>Demontáž závitových armatur se dvěma závity, přes 6/4 do G 2"</t>
  </si>
  <si>
    <t>kus</t>
  </si>
  <si>
    <t>732111315R00</t>
  </si>
  <si>
    <t>Rozdělovače a sběrače včetně dodávky (výroby) těles trubková hrdla rozdělovačů a sběračů bez přírub, DN 32</t>
  </si>
  <si>
    <t>732111316R00</t>
  </si>
  <si>
    <t>Rozdělovače a sběrače včetně dodávky (výroby) těles trubková hrdla rozdělovačů a sběračů bez přírub, DN 40</t>
  </si>
  <si>
    <t>732111318R00</t>
  </si>
  <si>
    <t>Rozdělovače a sběrače včetně dodávky (výroby) těles trubková hrdla rozdělovačů a sběračů bez přírub, DN 50</t>
  </si>
  <si>
    <t>732111322R00</t>
  </si>
  <si>
    <t>Rozdělovače a sběrače včetně dodávky (výroby) těles trubková hrdla rozdělovačů a sběračů bez přírub, DN 65</t>
  </si>
  <si>
    <t>732111148T00</t>
  </si>
  <si>
    <t>Podpěra k rozdělovači RS KOMBI 80-150</t>
  </si>
  <si>
    <t xml:space="preserve">ks    </t>
  </si>
  <si>
    <t>732111183T00</t>
  </si>
  <si>
    <t>Rozdělovač RS KOMBI MODUL 150</t>
  </si>
  <si>
    <t>998732201R00</t>
  </si>
  <si>
    <t>Přesun hmot pro strojovny v objektech výšky do 6 m</t>
  </si>
  <si>
    <t>733111126R00</t>
  </si>
  <si>
    <t>Potrubí z trubek závitových ocelových bezešvých, běžných, nízkotlaké a středotlaké, DN 32</t>
  </si>
  <si>
    <t>733111127R00</t>
  </si>
  <si>
    <t>Potrubí z trubek závitových ocelových bezešvých, běžných, nízkotlaké a středotlaké, DN 40</t>
  </si>
  <si>
    <t>733111128R00</t>
  </si>
  <si>
    <t>Potrubí z trubek závitových ocelových bezešvých, běžných, nízkotlaké a středotlaké, DN 50</t>
  </si>
  <si>
    <t>733191926R00</t>
  </si>
  <si>
    <t>Opravy rozvodu potrubí z ocelových trubek závitových normálních i zesílených navaření odbočky na dosavadní potrubí, DN 32</t>
  </si>
  <si>
    <t>733191927R00</t>
  </si>
  <si>
    <t>Opravy rozvodu potrubí z ocelových trubek závitových normálních i zesílených navaření odbočky na dosavadní potrubí, DN 40</t>
  </si>
  <si>
    <t>733191928R00</t>
  </si>
  <si>
    <t>Opravy rozvodu potrubí z ocelových trubek závitových normálních i zesílených navaření odbočky na dosavadní potrubí, DN 50</t>
  </si>
  <si>
    <t>733194920R00</t>
  </si>
  <si>
    <t>Opravy rozvodu potrubí z ocelových trubek hladkých navaření odbočky na dosavadní potrubí D 70 mm, s 3,2 mm</t>
  </si>
  <si>
    <t>998733201R00</t>
  </si>
  <si>
    <t>Přesun hmot pro rozvody potrubí v objektech výšky do 6 m</t>
  </si>
  <si>
    <t>734429104T00</t>
  </si>
  <si>
    <t>Manometrický kohout třícestný Peveko PVKTK-25-1112L DN15-PN25</t>
  </si>
  <si>
    <t>734423131T00</t>
  </si>
  <si>
    <t>Tlakoměr 0- 350kPa</t>
  </si>
  <si>
    <t>734191747T00</t>
  </si>
  <si>
    <t>Ventily regulační vyvažovací STAD DN40</t>
  </si>
  <si>
    <t>734191751T00</t>
  </si>
  <si>
    <t>Ventily regulační vyvažovací STAD DN32</t>
  </si>
  <si>
    <t>734191752T00</t>
  </si>
  <si>
    <t>Ventily regulační vyvažovací STAD DN25</t>
  </si>
  <si>
    <t>734215133R00</t>
  </si>
  <si>
    <t>Ventily odvzdušňovací závitové včetně dodávky materiálu automatický odvzdušňovací ventil , DN 15, PN 14, mosaz</t>
  </si>
  <si>
    <t>734235121R00</t>
  </si>
  <si>
    <t>Ventily a kohouty uzavírací závitové včetně dodávky materiálu kulový kohout, DN 15, vnitřní-vnitřní, PN 42, mosaz</t>
  </si>
  <si>
    <t>734235124R00</t>
  </si>
  <si>
    <t>Ventily a kohouty uzavírací závitové včetně dodávky materiálu kulový kohout, DN 32, vnitřní-vnitřní, PN 35, mosaz</t>
  </si>
  <si>
    <t>734235125R00</t>
  </si>
  <si>
    <t>Ventily a kohouty uzavírací závitové včetně dodávky materiálu kulový kohout, DN 40, vnitřní-vnitřní, PN 35, mosaz</t>
  </si>
  <si>
    <t>734235126R00</t>
  </si>
  <si>
    <t>Ventily a kohouty uzavírací závitové včetně dodávky materiálu kulový kohout, DN 50, vnitřní-vnitřní, PN 35, mosaz</t>
  </si>
  <si>
    <t>734245424R00</t>
  </si>
  <si>
    <t>Ventily a klapky zpětné závitové včetně dodávky materiálu zpětná klapka, DN 32, vnitřní-vnitřní závit, PN 12, mosaz</t>
  </si>
  <si>
    <t>734245425R00</t>
  </si>
  <si>
    <t>Ventily a klapky zpětné závitové včetně dodávky materiálu zpětná klapka, DN 40, vnitřní-vnitřní závit, PN 12, mosaz</t>
  </si>
  <si>
    <t>734245426R00</t>
  </si>
  <si>
    <t>Ventily a klapky zpětné závitové včetně dodávky materiálu zpětná klapka, DN 50, vnitřní-vnitřní závit, PN 12, mosaz</t>
  </si>
  <si>
    <t>734293312R00</t>
  </si>
  <si>
    <t>Ostatní armatury kohouty plnící a vypouštěcí včetně dodávky materiálu kulový kohout vypouštěcí a napouštěcí, DN 15, PN 10, mosaz</t>
  </si>
  <si>
    <t>734295214R00</t>
  </si>
  <si>
    <t>Ostatní armatury filtry a kohouty kulové s filtrem závitové včetně dodávky materiálu filtr, DN 32, vnitřní-vnitřní závit, PN 20, mosaz</t>
  </si>
  <si>
    <t>734295215R00</t>
  </si>
  <si>
    <t>Ostatní armatury filtry a kohouty kulové s filtrem závitové včetně dodávky materiálu filtr, DN 40, vnitřní-vnitřní závit, PN 20, mosaz</t>
  </si>
  <si>
    <t>734295216R00</t>
  </si>
  <si>
    <t>Ostatní armatury filtry a kohouty kulové s filtrem závitové včetně dodávky materiálu filtr, DN 50, vnitřní-vnitřní závit, PN 20, mosaz</t>
  </si>
  <si>
    <t>734494213R00</t>
  </si>
  <si>
    <t>Stavoznaky, ochranné jímky, návarky návarky s trubkovým závitem G 1/2"</t>
  </si>
  <si>
    <t>38832812R</t>
  </si>
  <si>
    <t>Stavoznaky, ochranné jímky, návarky návarky s trubkovým závitem teploměr dvojkovový rovný; hlavice plastová; mat.stonku nerez; délka stonku 100 mm; rozsah stupnice 0 až 200 °C; měřicí rozsah  20 až</t>
  </si>
  <si>
    <t>SPCM</t>
  </si>
  <si>
    <t>Specifikace</t>
  </si>
  <si>
    <t>POL3_0</t>
  </si>
  <si>
    <t>4221750T</t>
  </si>
  <si>
    <t>Servopohon ESBE ARA 661 230V</t>
  </si>
  <si>
    <t>42217512T</t>
  </si>
  <si>
    <t>Směšovací klapka třícestná ESBE VRG 131 DN50 kv=40</t>
  </si>
  <si>
    <t>42217518T</t>
  </si>
  <si>
    <t>Směšovací klapka třícestná ESBE VRG 131 DN40 kv=25</t>
  </si>
  <si>
    <t>998734201R00</t>
  </si>
  <si>
    <t>Přesun hmot pro armatury v objektech výšky do 6 m</t>
  </si>
  <si>
    <t>767100001T00</t>
  </si>
  <si>
    <t>Konzola nosníková 250mm</t>
  </si>
  <si>
    <t>42310115R</t>
  </si>
  <si>
    <t>Montáž stěn a příček pro zasklení objímka ocelová dvoušroubová; vnější pr.potrubí d = 40-46 mm  1"; DN 32,0 mm; galvan.pozink.</t>
  </si>
  <si>
    <t>42310116R</t>
  </si>
  <si>
    <t>Montáž stěn a příček pro zasklení objímka ocelová dvoušroubová; vnější pr.potrubí d = 48-53 mm  6/4" ; DN 40,0 mm; galvan.pozink.</t>
  </si>
  <si>
    <t>42310118R</t>
  </si>
  <si>
    <t>Montáž stěn a příček pro zasklení objímka ocelová dvoušroubová; vnější pr.potrubí d = 60-64 mm  2"; DN 50,0 mm; galvan.pozink.</t>
  </si>
  <si>
    <t>998767201R00</t>
  </si>
  <si>
    <t>Přesun hmot pro kovové stavební doplňk. konstrukce v objektech výšky do 6 m</t>
  </si>
  <si>
    <t>783424340R00</t>
  </si>
  <si>
    <t>Nátěry potrubí a armatur syntetické potrubí, do DN 50 mm, dvojnásobné s 1x emailováním a základním nátěrem</t>
  </si>
  <si>
    <t>914T00</t>
  </si>
  <si>
    <t>Zkouška těsnosti vytápění</t>
  </si>
  <si>
    <t xml:space="preserve">hod   </t>
  </si>
  <si>
    <t>916T00</t>
  </si>
  <si>
    <t>Topná zkouška</t>
  </si>
  <si>
    <t>960T00</t>
  </si>
  <si>
    <t>Likvidace odpadu - kontejner vč. odvozu na skládku a uhrazení poplatku za uložení odpadu</t>
  </si>
  <si>
    <t>soubor</t>
  </si>
  <si>
    <t>999T00</t>
  </si>
  <si>
    <t>Nezměřitelné práce</t>
  </si>
  <si>
    <t>SUM</t>
  </si>
  <si>
    <t>Poznámky uchazeče k zadání</t>
  </si>
  <si>
    <t>POPUZIV</t>
  </si>
  <si>
    <t>END</t>
  </si>
  <si>
    <t xml:space="preserve">Položkový výkaz výměr  </t>
  </si>
  <si>
    <t>Položkový výkaz výměr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</si>
</sst>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15" fillId="2" borderId="37" xfId="0" applyNumberFormat="1" applyFont="1" applyFill="1" applyBorder="1" applyAlignment="1">
      <alignment vertical="center" wrapText="1" shrinkToFit="1"/>
    </xf>
    <xf numFmtId="3" fontId="15" fillId="2" borderId="37" xfId="0" applyNumberFormat="1" applyFon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4" fontId="7" fillId="2" borderId="38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view="pageBreakPreview" topLeftCell="B33" zoomScale="75" zoomScaleNormal="100" zoomScaleSheetLayoutView="75" workbookViewId="0">
      <selection activeCell="L3" sqref="L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37</v>
      </c>
      <c r="B1" s="209" t="s">
        <v>228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 x14ac:dyDescent="0.2">
      <c r="A2" s="3"/>
      <c r="B2" s="78" t="s">
        <v>23</v>
      </c>
      <c r="C2" s="79"/>
      <c r="D2" s="80" t="s">
        <v>44</v>
      </c>
      <c r="E2" s="215" t="s">
        <v>45</v>
      </c>
      <c r="F2" s="216"/>
      <c r="G2" s="216"/>
      <c r="H2" s="216"/>
      <c r="I2" s="216"/>
      <c r="J2" s="217"/>
      <c r="O2" s="2"/>
    </row>
    <row r="3" spans="1:15" ht="27" customHeight="1" x14ac:dyDescent="0.2">
      <c r="A3" s="3"/>
      <c r="B3" s="81" t="s">
        <v>42</v>
      </c>
      <c r="C3" s="79"/>
      <c r="D3" s="82" t="s">
        <v>40</v>
      </c>
      <c r="E3" s="218" t="s">
        <v>41</v>
      </c>
      <c r="F3" s="219"/>
      <c r="G3" s="219"/>
      <c r="H3" s="219"/>
      <c r="I3" s="219"/>
      <c r="J3" s="220"/>
    </row>
    <row r="4" spans="1:15" ht="23.25" customHeight="1" x14ac:dyDescent="0.2">
      <c r="A4" s="77">
        <v>925602</v>
      </c>
      <c r="B4" s="83" t="s">
        <v>43</v>
      </c>
      <c r="C4" s="84"/>
      <c r="D4" s="85" t="s">
        <v>40</v>
      </c>
      <c r="E4" s="204" t="s">
        <v>41</v>
      </c>
      <c r="F4" s="205"/>
      <c r="G4" s="205"/>
      <c r="H4" s="205"/>
      <c r="I4" s="205"/>
      <c r="J4" s="206"/>
    </row>
    <row r="5" spans="1:15" ht="24" customHeight="1" x14ac:dyDescent="0.2">
      <c r="A5" s="3"/>
      <c r="B5" s="45" t="s">
        <v>22</v>
      </c>
      <c r="C5" s="4"/>
      <c r="D5" s="30"/>
      <c r="E5" s="24"/>
      <c r="F5" s="24"/>
      <c r="G5" s="24"/>
      <c r="H5" s="26" t="s">
        <v>39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35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39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35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22"/>
      <c r="E11" s="222"/>
      <c r="F11" s="222"/>
      <c r="G11" s="222"/>
      <c r="H11" s="26" t="s">
        <v>39</v>
      </c>
      <c r="I11" s="87"/>
      <c r="J11" s="10"/>
    </row>
    <row r="12" spans="1:15" ht="15.75" customHeight="1" x14ac:dyDescent="0.2">
      <c r="A12" s="3"/>
      <c r="B12" s="39"/>
      <c r="C12" s="24"/>
      <c r="D12" s="203"/>
      <c r="E12" s="203"/>
      <c r="F12" s="203"/>
      <c r="G12" s="203"/>
      <c r="H12" s="26" t="s">
        <v>35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07"/>
      <c r="F13" s="208"/>
      <c r="G13" s="208"/>
      <c r="H13" s="27"/>
      <c r="I13" s="32"/>
      <c r="J13" s="49"/>
    </row>
    <row r="14" spans="1:15" ht="24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33</v>
      </c>
      <c r="C15" s="70"/>
      <c r="D15" s="51"/>
      <c r="E15" s="221"/>
      <c r="F15" s="221"/>
      <c r="G15" s="223"/>
      <c r="H15" s="223"/>
      <c r="I15" s="223" t="s">
        <v>30</v>
      </c>
      <c r="J15" s="224"/>
    </row>
    <row r="16" spans="1:15" ht="23.25" customHeight="1" x14ac:dyDescent="0.2">
      <c r="A16" s="143" t="s">
        <v>25</v>
      </c>
      <c r="B16" s="55" t="s">
        <v>25</v>
      </c>
      <c r="C16" s="56"/>
      <c r="D16" s="57"/>
      <c r="E16" s="194"/>
      <c r="F16" s="195"/>
      <c r="G16" s="194"/>
      <c r="H16" s="195"/>
      <c r="I16" s="194">
        <f>SUMIF(F49:F56,A16,I49:I56)+SUMIF(F49:F56,"PSU",I49:I56)</f>
        <v>0</v>
      </c>
      <c r="J16" s="196"/>
    </row>
    <row r="17" spans="1:10" ht="23.25" customHeight="1" x14ac:dyDescent="0.2">
      <c r="A17" s="143" t="s">
        <v>26</v>
      </c>
      <c r="B17" s="55" t="s">
        <v>26</v>
      </c>
      <c r="C17" s="56"/>
      <c r="D17" s="57"/>
      <c r="E17" s="194"/>
      <c r="F17" s="195"/>
      <c r="G17" s="194"/>
      <c r="H17" s="195"/>
      <c r="I17" s="194">
        <f>SUMIF(F49:F56,A17,I49:I56)</f>
        <v>0</v>
      </c>
      <c r="J17" s="196"/>
    </row>
    <row r="18" spans="1:10" ht="23.25" customHeight="1" x14ac:dyDescent="0.2">
      <c r="A18" s="143" t="s">
        <v>27</v>
      </c>
      <c r="B18" s="55" t="s">
        <v>27</v>
      </c>
      <c r="C18" s="56"/>
      <c r="D18" s="57"/>
      <c r="E18" s="194"/>
      <c r="F18" s="195"/>
      <c r="G18" s="194"/>
      <c r="H18" s="195"/>
      <c r="I18" s="194">
        <f>SUMIF(F49:F56,A18,I49:I56)</f>
        <v>0</v>
      </c>
      <c r="J18" s="196"/>
    </row>
    <row r="19" spans="1:10" ht="23.25" customHeight="1" x14ac:dyDescent="0.2">
      <c r="A19" s="143" t="s">
        <v>67</v>
      </c>
      <c r="B19" s="55" t="s">
        <v>28</v>
      </c>
      <c r="C19" s="56"/>
      <c r="D19" s="57"/>
      <c r="E19" s="194"/>
      <c r="F19" s="195"/>
      <c r="G19" s="194"/>
      <c r="H19" s="195"/>
      <c r="I19" s="194">
        <f>SUMIF(F49:F56,A19,I49:I56)</f>
        <v>0</v>
      </c>
      <c r="J19" s="196"/>
    </row>
    <row r="20" spans="1:10" ht="23.25" customHeight="1" x14ac:dyDescent="0.2">
      <c r="A20" s="143" t="s">
        <v>68</v>
      </c>
      <c r="B20" s="55" t="s">
        <v>29</v>
      </c>
      <c r="C20" s="56"/>
      <c r="D20" s="57"/>
      <c r="E20" s="194"/>
      <c r="F20" s="195"/>
      <c r="G20" s="194"/>
      <c r="H20" s="195"/>
      <c r="I20" s="194">
        <f>SUMIF(F49:F56,A20,I49:I56)</f>
        <v>0</v>
      </c>
      <c r="J20" s="196"/>
    </row>
    <row r="21" spans="1:10" ht="23.25" customHeight="1" x14ac:dyDescent="0.2">
      <c r="A21" s="3"/>
      <c r="B21" s="72" t="s">
        <v>30</v>
      </c>
      <c r="C21" s="73"/>
      <c r="D21" s="74"/>
      <c r="E21" s="197"/>
      <c r="F21" s="225"/>
      <c r="G21" s="197"/>
      <c r="H21" s="225"/>
      <c r="I21" s="197">
        <f>SUM(I16:J20)</f>
        <v>0</v>
      </c>
      <c r="J21" s="198"/>
    </row>
    <row r="22" spans="1:10" ht="33" customHeight="1" x14ac:dyDescent="0.2">
      <c r="A22" s="3"/>
      <c r="B22" s="63" t="s">
        <v>34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192">
        <f>ZakladDPHSniVypocet</f>
        <v>0</v>
      </c>
      <c r="H23" s="193"/>
      <c r="I23" s="193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190">
        <v>0</v>
      </c>
      <c r="H24" s="191"/>
      <c r="I24" s="191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192">
        <f>ZakladDPHZaklVypocet</f>
        <v>0</v>
      </c>
      <c r="H25" s="193"/>
      <c r="I25" s="193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12">
        <v>31697.38</v>
      </c>
      <c r="H26" s="213"/>
      <c r="I26" s="213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14">
        <f>CenaCelkemBezDPH-(ZakladDPHSni+ZakladDPHZakl)</f>
        <v>0</v>
      </c>
      <c r="H27" s="214"/>
      <c r="I27" s="214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0" t="s">
        <v>24</v>
      </c>
      <c r="C28" s="121"/>
      <c r="D28" s="121"/>
      <c r="E28" s="122"/>
      <c r="F28" s="123"/>
      <c r="G28" s="199">
        <f>A27</f>
        <v>0</v>
      </c>
      <c r="H28" s="200"/>
      <c r="I28" s="200"/>
      <c r="J28" s="124" t="str">
        <f t="shared" si="0"/>
        <v>CZK</v>
      </c>
    </row>
    <row r="29" spans="1:10" ht="27.75" hidden="1" customHeight="1" thickBot="1" x14ac:dyDescent="0.25">
      <c r="A29" s="3"/>
      <c r="B29" s="120" t="s">
        <v>36</v>
      </c>
      <c r="C29" s="125"/>
      <c r="D29" s="125"/>
      <c r="E29" s="125"/>
      <c r="F29" s="125"/>
      <c r="G29" s="199">
        <f>ZakladDPHSni+DPHSni+ZakladDPHZakl+DPHZakl+Zaokrouhleni</f>
        <v>31697.38</v>
      </c>
      <c r="H29" s="199"/>
      <c r="I29" s="199"/>
      <c r="J29" s="126" t="s">
        <v>48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43501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01"/>
      <c r="E34" s="202"/>
      <c r="F34" s="29"/>
      <c r="G34" s="201"/>
      <c r="H34" s="202"/>
      <c r="I34" s="202"/>
      <c r="J34" s="36"/>
    </row>
    <row r="35" spans="1:10" ht="12.75" customHeight="1" x14ac:dyDescent="0.2">
      <c r="A35" s="3"/>
      <c r="B35" s="3"/>
      <c r="C35" s="4"/>
      <c r="D35" s="189" t="s">
        <v>2</v>
      </c>
      <c r="E35" s="189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38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2">
        <v>1</v>
      </c>
      <c r="B39" s="103" t="s">
        <v>46</v>
      </c>
      <c r="C39" s="226"/>
      <c r="D39" s="227"/>
      <c r="E39" s="227"/>
      <c r="F39" s="104">
        <f>'03 03 Pol'!AE73</f>
        <v>0</v>
      </c>
      <c r="G39" s="105">
        <f>'03 03 Pol'!AF73</f>
        <v>0</v>
      </c>
      <c r="H39" s="106"/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2">
        <v>2</v>
      </c>
      <c r="B40" s="109" t="s">
        <v>40</v>
      </c>
      <c r="C40" s="228" t="s">
        <v>41</v>
      </c>
      <c r="D40" s="229"/>
      <c r="E40" s="229"/>
      <c r="F40" s="110">
        <f>'03 03 Pol'!AE73</f>
        <v>0</v>
      </c>
      <c r="G40" s="111">
        <f>'03 03 Pol'!AF73</f>
        <v>0</v>
      </c>
      <c r="H40" s="111"/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2">
        <v>3</v>
      </c>
      <c r="B41" s="114" t="s">
        <v>40</v>
      </c>
      <c r="C41" s="226" t="s">
        <v>41</v>
      </c>
      <c r="D41" s="227"/>
      <c r="E41" s="227"/>
      <c r="F41" s="115">
        <f>'03 03 Pol'!AE73</f>
        <v>0</v>
      </c>
      <c r="G41" s="106">
        <f>'03 03 Pol'!AF73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2"/>
      <c r="B42" s="230" t="s">
        <v>47</v>
      </c>
      <c r="C42" s="231"/>
      <c r="D42" s="231"/>
      <c r="E42" s="231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8">
        <f>SUMIF(A39:A41,"=1",I39:I41)</f>
        <v>0</v>
      </c>
      <c r="J42" s="119">
        <f>SUMIF(A39:A41,"=1",J39:J41)</f>
        <v>0</v>
      </c>
    </row>
    <row r="46" spans="1:10" ht="15.75" x14ac:dyDescent="0.25">
      <c r="B46" s="127" t="s">
        <v>49</v>
      </c>
    </row>
    <row r="48" spans="1:10" ht="25.5" customHeight="1" x14ac:dyDescent="0.2">
      <c r="A48" s="128"/>
      <c r="B48" s="131" t="s">
        <v>17</v>
      </c>
      <c r="C48" s="131" t="s">
        <v>5</v>
      </c>
      <c r="D48" s="132"/>
      <c r="E48" s="132"/>
      <c r="F48" s="133" t="s">
        <v>50</v>
      </c>
      <c r="G48" s="133"/>
      <c r="H48" s="133"/>
      <c r="I48" s="133" t="s">
        <v>30</v>
      </c>
      <c r="J48" s="133" t="s">
        <v>0</v>
      </c>
    </row>
    <row r="49" spans="1:10" ht="25.5" customHeight="1" x14ac:dyDescent="0.2">
      <c r="A49" s="129"/>
      <c r="B49" s="134" t="s">
        <v>51</v>
      </c>
      <c r="C49" s="232" t="s">
        <v>52</v>
      </c>
      <c r="D49" s="233"/>
      <c r="E49" s="233"/>
      <c r="F49" s="141" t="s">
        <v>26</v>
      </c>
      <c r="G49" s="135"/>
      <c r="H49" s="135"/>
      <c r="I49" s="135">
        <f>'03 03 Pol'!G8</f>
        <v>0</v>
      </c>
      <c r="J49" s="139" t="str">
        <f>IF(I57=0,"",I49/I57*100)</f>
        <v/>
      </c>
    </row>
    <row r="50" spans="1:10" ht="25.5" customHeight="1" x14ac:dyDescent="0.2">
      <c r="A50" s="129"/>
      <c r="B50" s="134" t="s">
        <v>53</v>
      </c>
      <c r="C50" s="232" t="s">
        <v>54</v>
      </c>
      <c r="D50" s="233"/>
      <c r="E50" s="233"/>
      <c r="F50" s="141" t="s">
        <v>26</v>
      </c>
      <c r="G50" s="135"/>
      <c r="H50" s="135"/>
      <c r="I50" s="135">
        <f>'03 03 Pol'!G15</f>
        <v>0</v>
      </c>
      <c r="J50" s="139" t="str">
        <f>IF(I57=0,"",I50/I57*100)</f>
        <v/>
      </c>
    </row>
    <row r="51" spans="1:10" ht="25.5" customHeight="1" x14ac:dyDescent="0.2">
      <c r="A51" s="129"/>
      <c r="B51" s="134" t="s">
        <v>55</v>
      </c>
      <c r="C51" s="232" t="s">
        <v>56</v>
      </c>
      <c r="D51" s="233"/>
      <c r="E51" s="233"/>
      <c r="F51" s="141" t="s">
        <v>26</v>
      </c>
      <c r="G51" s="135"/>
      <c r="H51" s="135"/>
      <c r="I51" s="135">
        <f>'03 03 Pol'!G18</f>
        <v>0</v>
      </c>
      <c r="J51" s="139" t="str">
        <f>IF(I57=0,"",I51/I57*100)</f>
        <v/>
      </c>
    </row>
    <row r="52" spans="1:10" ht="25.5" customHeight="1" x14ac:dyDescent="0.2">
      <c r="A52" s="129"/>
      <c r="B52" s="134" t="s">
        <v>57</v>
      </c>
      <c r="C52" s="232" t="s">
        <v>58</v>
      </c>
      <c r="D52" s="233"/>
      <c r="E52" s="233"/>
      <c r="F52" s="141" t="s">
        <v>26</v>
      </c>
      <c r="G52" s="135"/>
      <c r="H52" s="135"/>
      <c r="I52" s="135">
        <f>'03 03 Pol'!G26</f>
        <v>0</v>
      </c>
      <c r="J52" s="139" t="str">
        <f>IF(I57=0,"",I52/I57*100)</f>
        <v/>
      </c>
    </row>
    <row r="53" spans="1:10" ht="25.5" customHeight="1" x14ac:dyDescent="0.2">
      <c r="A53" s="129"/>
      <c r="B53" s="134" t="s">
        <v>59</v>
      </c>
      <c r="C53" s="232" t="s">
        <v>60</v>
      </c>
      <c r="D53" s="233"/>
      <c r="E53" s="233"/>
      <c r="F53" s="141" t="s">
        <v>26</v>
      </c>
      <c r="G53" s="135"/>
      <c r="H53" s="135"/>
      <c r="I53" s="135">
        <f>'03 03 Pol'!G35</f>
        <v>0</v>
      </c>
      <c r="J53" s="139" t="str">
        <f>IF(I57=0,"",I53/I57*100)</f>
        <v/>
      </c>
    </row>
    <row r="54" spans="1:10" ht="25.5" customHeight="1" x14ac:dyDescent="0.2">
      <c r="A54" s="129"/>
      <c r="B54" s="134" t="s">
        <v>61</v>
      </c>
      <c r="C54" s="232" t="s">
        <v>62</v>
      </c>
      <c r="D54" s="233"/>
      <c r="E54" s="233"/>
      <c r="F54" s="141" t="s">
        <v>26</v>
      </c>
      <c r="G54" s="135"/>
      <c r="H54" s="135"/>
      <c r="I54" s="135">
        <f>'03 03 Pol'!G59</f>
        <v>0</v>
      </c>
      <c r="J54" s="139" t="str">
        <f>IF(I57=0,"",I54/I57*100)</f>
        <v/>
      </c>
    </row>
    <row r="55" spans="1:10" ht="25.5" customHeight="1" x14ac:dyDescent="0.2">
      <c r="A55" s="129"/>
      <c r="B55" s="134" t="s">
        <v>63</v>
      </c>
      <c r="C55" s="232" t="s">
        <v>64</v>
      </c>
      <c r="D55" s="233"/>
      <c r="E55" s="233"/>
      <c r="F55" s="141" t="s">
        <v>26</v>
      </c>
      <c r="G55" s="135"/>
      <c r="H55" s="135"/>
      <c r="I55" s="135">
        <f>'03 03 Pol'!G65</f>
        <v>0</v>
      </c>
      <c r="J55" s="139" t="str">
        <f>IF(I57=0,"",I55/I57*100)</f>
        <v/>
      </c>
    </row>
    <row r="56" spans="1:10" ht="25.5" customHeight="1" x14ac:dyDescent="0.2">
      <c r="A56" s="129"/>
      <c r="B56" s="134" t="s">
        <v>65</v>
      </c>
      <c r="C56" s="232" t="s">
        <v>66</v>
      </c>
      <c r="D56" s="233"/>
      <c r="E56" s="233"/>
      <c r="F56" s="141" t="s">
        <v>26</v>
      </c>
      <c r="G56" s="135"/>
      <c r="H56" s="135"/>
      <c r="I56" s="135">
        <f>'03 03 Pol'!G67</f>
        <v>0</v>
      </c>
      <c r="J56" s="139" t="str">
        <f>IF(I57=0,"",I56/I57*100)</f>
        <v/>
      </c>
    </row>
    <row r="57" spans="1:10" ht="25.5" customHeight="1" x14ac:dyDescent="0.2">
      <c r="A57" s="130"/>
      <c r="B57" s="136" t="s">
        <v>1</v>
      </c>
      <c r="C57" s="136"/>
      <c r="D57" s="137"/>
      <c r="E57" s="137"/>
      <c r="F57" s="142"/>
      <c r="G57" s="138"/>
      <c r="H57" s="138"/>
      <c r="I57" s="138">
        <f>SUM(I49:I56)</f>
        <v>0</v>
      </c>
      <c r="J57" s="140">
        <f>SUM(J49:J56)</f>
        <v>0</v>
      </c>
    </row>
    <row r="58" spans="1:10" x14ac:dyDescent="0.2">
      <c r="F58" s="90"/>
      <c r="G58" s="89"/>
      <c r="H58" s="90"/>
      <c r="I58" s="89"/>
      <c r="J58" s="91"/>
    </row>
    <row r="59" spans="1:10" x14ac:dyDescent="0.2">
      <c r="F59" s="90"/>
      <c r="G59" s="89"/>
      <c r="H59" s="90"/>
      <c r="I59" s="89"/>
      <c r="J59" s="91"/>
    </row>
    <row r="60" spans="1:10" x14ac:dyDescent="0.2">
      <c r="F60" s="90"/>
      <c r="G60" s="89"/>
      <c r="H60" s="90"/>
      <c r="I60" s="89"/>
      <c r="J60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76" t="s">
        <v>7</v>
      </c>
      <c r="B2" s="75"/>
      <c r="C2" s="236"/>
      <c r="D2" s="236"/>
      <c r="E2" s="236"/>
      <c r="F2" s="236"/>
      <c r="G2" s="237"/>
    </row>
    <row r="3" spans="1:7" ht="24.95" customHeight="1" x14ac:dyDescent="0.2">
      <c r="A3" s="76" t="s">
        <v>8</v>
      </c>
      <c r="B3" s="75"/>
      <c r="C3" s="236"/>
      <c r="D3" s="236"/>
      <c r="E3" s="236"/>
      <c r="F3" s="236"/>
      <c r="G3" s="237"/>
    </row>
    <row r="4" spans="1:7" ht="24.95" customHeight="1" x14ac:dyDescent="0.2">
      <c r="A4" s="76" t="s">
        <v>9</v>
      </c>
      <c r="B4" s="75"/>
      <c r="C4" s="236"/>
      <c r="D4" s="236"/>
      <c r="E4" s="236"/>
      <c r="F4" s="236"/>
      <c r="G4" s="237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BreakPreview" zoomScale="60" zoomScaleNormal="100" workbookViewId="0">
      <pane ySplit="7" topLeftCell="A8" activePane="bottomLeft" state="frozen"/>
      <selection activeCell="L3" sqref="L3"/>
      <selection pane="bottomLeft" activeCell="L3" sqref="L3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9.140625" hidden="1" customWidth="1"/>
    <col min="19" max="20" width="0" hidden="1" customWidth="1"/>
    <col min="21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227</v>
      </c>
      <c r="B1" s="250"/>
      <c r="C1" s="250"/>
      <c r="D1" s="250"/>
      <c r="E1" s="250"/>
      <c r="F1" s="250"/>
      <c r="G1" s="250"/>
      <c r="AG1" t="s">
        <v>69</v>
      </c>
    </row>
    <row r="2" spans="1:60" ht="24.95" customHeight="1" x14ac:dyDescent="0.2">
      <c r="A2" s="145" t="s">
        <v>7</v>
      </c>
      <c r="B2" s="75" t="s">
        <v>44</v>
      </c>
      <c r="C2" s="251" t="s">
        <v>45</v>
      </c>
      <c r="D2" s="252"/>
      <c r="E2" s="252"/>
      <c r="F2" s="252"/>
      <c r="G2" s="253"/>
      <c r="AG2" t="s">
        <v>70</v>
      </c>
    </row>
    <row r="3" spans="1:60" ht="24.95" customHeight="1" x14ac:dyDescent="0.2">
      <c r="A3" s="145" t="s">
        <v>8</v>
      </c>
      <c r="B3" s="75" t="s">
        <v>40</v>
      </c>
      <c r="C3" s="251" t="s">
        <v>41</v>
      </c>
      <c r="D3" s="252"/>
      <c r="E3" s="252"/>
      <c r="F3" s="252"/>
      <c r="G3" s="253"/>
      <c r="AC3" s="88" t="s">
        <v>70</v>
      </c>
      <c r="AG3" t="s">
        <v>71</v>
      </c>
    </row>
    <row r="4" spans="1:60" ht="24.95" customHeight="1" x14ac:dyDescent="0.2">
      <c r="A4" s="146" t="s">
        <v>9</v>
      </c>
      <c r="B4" s="147" t="s">
        <v>40</v>
      </c>
      <c r="C4" s="254" t="s">
        <v>41</v>
      </c>
      <c r="D4" s="255"/>
      <c r="E4" s="255"/>
      <c r="F4" s="255"/>
      <c r="G4" s="256"/>
      <c r="AG4" t="s">
        <v>72</v>
      </c>
    </row>
    <row r="5" spans="1:60" x14ac:dyDescent="0.2">
      <c r="D5" s="144"/>
    </row>
    <row r="6" spans="1:60" ht="38.25" x14ac:dyDescent="0.2">
      <c r="A6" s="149" t="s">
        <v>73</v>
      </c>
      <c r="B6" s="151" t="s">
        <v>74</v>
      </c>
      <c r="C6" s="151" t="s">
        <v>75</v>
      </c>
      <c r="D6" s="150" t="s">
        <v>76</v>
      </c>
      <c r="E6" s="149" t="s">
        <v>77</v>
      </c>
      <c r="F6" s="148" t="s">
        <v>78</v>
      </c>
      <c r="G6" s="149" t="s">
        <v>30</v>
      </c>
      <c r="H6" s="152" t="s">
        <v>31</v>
      </c>
      <c r="I6" s="152" t="s">
        <v>79</v>
      </c>
      <c r="J6" s="152" t="s">
        <v>32</v>
      </c>
      <c r="K6" s="152" t="s">
        <v>80</v>
      </c>
      <c r="L6" s="152" t="s">
        <v>81</v>
      </c>
      <c r="M6" s="152" t="s">
        <v>82</v>
      </c>
      <c r="N6" s="152" t="s">
        <v>83</v>
      </c>
      <c r="O6" s="152" t="s">
        <v>84</v>
      </c>
      <c r="P6" s="152" t="s">
        <v>85</v>
      </c>
      <c r="Q6" s="152" t="s">
        <v>86</v>
      </c>
      <c r="R6" s="152" t="s">
        <v>87</v>
      </c>
      <c r="S6" s="152" t="s">
        <v>88</v>
      </c>
      <c r="T6" s="152" t="s">
        <v>89</v>
      </c>
      <c r="U6" s="152" t="s">
        <v>90</v>
      </c>
      <c r="V6" s="152" t="s">
        <v>91</v>
      </c>
      <c r="W6" s="152" t="s">
        <v>92</v>
      </c>
      <c r="X6" s="152" t="s">
        <v>93</v>
      </c>
    </row>
    <row r="7" spans="1:60" hidden="1" x14ac:dyDescent="0.2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2" t="s">
        <v>94</v>
      </c>
      <c r="B8" s="163" t="s">
        <v>51</v>
      </c>
      <c r="C8" s="183" t="s">
        <v>52</v>
      </c>
      <c r="D8" s="164"/>
      <c r="E8" s="165"/>
      <c r="F8" s="166"/>
      <c r="G8" s="166">
        <f>SUMIF(AG9:AG14,"&lt;&gt;NOR",G9:G14)</f>
        <v>0</v>
      </c>
      <c r="H8" s="166"/>
      <c r="I8" s="166">
        <f>SUM(I9:I14)</f>
        <v>0</v>
      </c>
      <c r="J8" s="166"/>
      <c r="K8" s="166">
        <f>SUM(K9:K14)</f>
        <v>0</v>
      </c>
      <c r="L8" s="166"/>
      <c r="M8" s="166">
        <f>SUM(M9:M14)</f>
        <v>0</v>
      </c>
      <c r="N8" s="166"/>
      <c r="O8" s="166">
        <f>SUM(O9:O14)</f>
        <v>0</v>
      </c>
      <c r="P8" s="166"/>
      <c r="Q8" s="166">
        <f>SUM(Q9:Q14)</f>
        <v>0</v>
      </c>
      <c r="R8" s="166"/>
      <c r="S8" s="166"/>
      <c r="T8" s="167"/>
      <c r="U8" s="161"/>
      <c r="V8" s="161">
        <f>SUM(V9:V14)</f>
        <v>0</v>
      </c>
      <c r="W8" s="161"/>
      <c r="X8" s="161"/>
      <c r="AG8" t="s">
        <v>95</v>
      </c>
    </row>
    <row r="9" spans="1:60" outlineLevel="1" x14ac:dyDescent="0.2">
      <c r="A9" s="175">
        <v>1</v>
      </c>
      <c r="B9" s="176" t="s">
        <v>96</v>
      </c>
      <c r="C9" s="184" t="s">
        <v>97</v>
      </c>
      <c r="D9" s="177" t="s">
        <v>98</v>
      </c>
      <c r="E9" s="178">
        <v>25</v>
      </c>
      <c r="F9" s="179"/>
      <c r="G9" s="180">
        <f t="shared" ref="G9:G14" si="0">ROUND(E9*F9,2)</f>
        <v>0</v>
      </c>
      <c r="H9" s="179">
        <v>0</v>
      </c>
      <c r="I9" s="180">
        <f t="shared" ref="I9:I14" si="1">ROUND(E9*H9,2)</f>
        <v>0</v>
      </c>
      <c r="J9" s="179"/>
      <c r="K9" s="180">
        <f t="shared" ref="K9:K14" si="2">ROUND(E9*J9,2)</f>
        <v>0</v>
      </c>
      <c r="L9" s="180">
        <v>21</v>
      </c>
      <c r="M9" s="180">
        <f t="shared" ref="M9:M14" si="3">G9*(1+L9/100)</f>
        <v>0</v>
      </c>
      <c r="N9" s="180">
        <v>0</v>
      </c>
      <c r="O9" s="180">
        <f t="shared" ref="O9:O14" si="4">ROUND(E9*N9,2)</f>
        <v>0</v>
      </c>
      <c r="P9" s="180">
        <v>0</v>
      </c>
      <c r="Q9" s="180">
        <f t="shared" ref="Q9:Q14" si="5">ROUND(E9*P9,2)</f>
        <v>0</v>
      </c>
      <c r="R9" s="180"/>
      <c r="S9" s="180" t="s">
        <v>99</v>
      </c>
      <c r="T9" s="181" t="s">
        <v>100</v>
      </c>
      <c r="U9" s="160">
        <v>0</v>
      </c>
      <c r="V9" s="160">
        <f t="shared" ref="V9:V14" si="6">ROUND(E9*U9,2)</f>
        <v>0</v>
      </c>
      <c r="W9" s="160"/>
      <c r="X9" s="160" t="s">
        <v>101</v>
      </c>
      <c r="Y9" s="153"/>
      <c r="Z9" s="153"/>
      <c r="AA9" s="153"/>
      <c r="AB9" s="153"/>
      <c r="AC9" s="153"/>
      <c r="AD9" s="153"/>
      <c r="AE9" s="153"/>
      <c r="AF9" s="153"/>
      <c r="AG9" s="153" t="s">
        <v>102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45" outlineLevel="1" x14ac:dyDescent="0.2">
      <c r="A10" s="175">
        <v>2</v>
      </c>
      <c r="B10" s="176" t="s">
        <v>103</v>
      </c>
      <c r="C10" s="184" t="s">
        <v>104</v>
      </c>
      <c r="D10" s="177" t="s">
        <v>105</v>
      </c>
      <c r="E10" s="178">
        <v>10</v>
      </c>
      <c r="F10" s="179"/>
      <c r="G10" s="180">
        <f t="shared" si="0"/>
        <v>0</v>
      </c>
      <c r="H10" s="179">
        <v>0</v>
      </c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80">
        <v>0</v>
      </c>
      <c r="O10" s="180">
        <f t="shared" si="4"/>
        <v>0</v>
      </c>
      <c r="P10" s="180">
        <v>0</v>
      </c>
      <c r="Q10" s="180">
        <f t="shared" si="5"/>
        <v>0</v>
      </c>
      <c r="R10" s="180"/>
      <c r="S10" s="180" t="s">
        <v>106</v>
      </c>
      <c r="T10" s="181" t="s">
        <v>100</v>
      </c>
      <c r="U10" s="160">
        <v>0</v>
      </c>
      <c r="V10" s="160">
        <f t="shared" si="6"/>
        <v>0</v>
      </c>
      <c r="W10" s="160"/>
      <c r="X10" s="160" t="s">
        <v>101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102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45" outlineLevel="1" x14ac:dyDescent="0.2">
      <c r="A11" s="175">
        <v>3</v>
      </c>
      <c r="B11" s="176" t="s">
        <v>107</v>
      </c>
      <c r="C11" s="184" t="s">
        <v>108</v>
      </c>
      <c r="D11" s="177" t="s">
        <v>105</v>
      </c>
      <c r="E11" s="178">
        <v>5</v>
      </c>
      <c r="F11" s="179"/>
      <c r="G11" s="180">
        <f t="shared" si="0"/>
        <v>0</v>
      </c>
      <c r="H11" s="179">
        <v>0</v>
      </c>
      <c r="I11" s="180">
        <f t="shared" si="1"/>
        <v>0</v>
      </c>
      <c r="J11" s="179"/>
      <c r="K11" s="180">
        <f t="shared" si="2"/>
        <v>0</v>
      </c>
      <c r="L11" s="180">
        <v>21</v>
      </c>
      <c r="M11" s="180">
        <f t="shared" si="3"/>
        <v>0</v>
      </c>
      <c r="N11" s="180">
        <v>0</v>
      </c>
      <c r="O11" s="180">
        <f t="shared" si="4"/>
        <v>0</v>
      </c>
      <c r="P11" s="180">
        <v>0</v>
      </c>
      <c r="Q11" s="180">
        <f t="shared" si="5"/>
        <v>0</v>
      </c>
      <c r="R11" s="180"/>
      <c r="S11" s="180" t="s">
        <v>106</v>
      </c>
      <c r="T11" s="181" t="s">
        <v>100</v>
      </c>
      <c r="U11" s="160">
        <v>0</v>
      </c>
      <c r="V11" s="160">
        <f t="shared" si="6"/>
        <v>0</v>
      </c>
      <c r="W11" s="160"/>
      <c r="X11" s="160" t="s">
        <v>101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102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45" outlineLevel="1" x14ac:dyDescent="0.2">
      <c r="A12" s="175">
        <v>4</v>
      </c>
      <c r="B12" s="176" t="s">
        <v>109</v>
      </c>
      <c r="C12" s="184" t="s">
        <v>110</v>
      </c>
      <c r="D12" s="177" t="s">
        <v>105</v>
      </c>
      <c r="E12" s="178">
        <v>10</v>
      </c>
      <c r="F12" s="179"/>
      <c r="G12" s="180">
        <f t="shared" si="0"/>
        <v>0</v>
      </c>
      <c r="H12" s="179">
        <v>0</v>
      </c>
      <c r="I12" s="180">
        <f t="shared" si="1"/>
        <v>0</v>
      </c>
      <c r="J12" s="179"/>
      <c r="K12" s="180">
        <f t="shared" si="2"/>
        <v>0</v>
      </c>
      <c r="L12" s="180">
        <v>21</v>
      </c>
      <c r="M12" s="180">
        <f t="shared" si="3"/>
        <v>0</v>
      </c>
      <c r="N12" s="180">
        <v>0</v>
      </c>
      <c r="O12" s="180">
        <f t="shared" si="4"/>
        <v>0</v>
      </c>
      <c r="P12" s="180">
        <v>0</v>
      </c>
      <c r="Q12" s="180">
        <f t="shared" si="5"/>
        <v>0</v>
      </c>
      <c r="R12" s="180"/>
      <c r="S12" s="180" t="s">
        <v>106</v>
      </c>
      <c r="T12" s="181" t="s">
        <v>100</v>
      </c>
      <c r="U12" s="160">
        <v>0</v>
      </c>
      <c r="V12" s="160">
        <f t="shared" si="6"/>
        <v>0</v>
      </c>
      <c r="W12" s="160"/>
      <c r="X12" s="160" t="s">
        <v>101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102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45" outlineLevel="1" x14ac:dyDescent="0.2">
      <c r="A13" s="175">
        <v>5</v>
      </c>
      <c r="B13" s="176" t="s">
        <v>111</v>
      </c>
      <c r="C13" s="184" t="s">
        <v>112</v>
      </c>
      <c r="D13" s="177" t="s">
        <v>113</v>
      </c>
      <c r="E13" s="178">
        <v>4</v>
      </c>
      <c r="F13" s="179"/>
      <c r="G13" s="180">
        <f t="shared" si="0"/>
        <v>0</v>
      </c>
      <c r="H13" s="179">
        <v>0</v>
      </c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80">
        <v>0</v>
      </c>
      <c r="O13" s="180">
        <f t="shared" si="4"/>
        <v>0</v>
      </c>
      <c r="P13" s="180">
        <v>0</v>
      </c>
      <c r="Q13" s="180">
        <f t="shared" si="5"/>
        <v>0</v>
      </c>
      <c r="R13" s="180"/>
      <c r="S13" s="180" t="s">
        <v>106</v>
      </c>
      <c r="T13" s="181" t="s">
        <v>100</v>
      </c>
      <c r="U13" s="160">
        <v>0</v>
      </c>
      <c r="V13" s="160">
        <f t="shared" si="6"/>
        <v>0</v>
      </c>
      <c r="W13" s="160"/>
      <c r="X13" s="160" t="s">
        <v>101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102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75">
        <v>6</v>
      </c>
      <c r="B14" s="176" t="s">
        <v>114</v>
      </c>
      <c r="C14" s="184" t="s">
        <v>115</v>
      </c>
      <c r="D14" s="177" t="s">
        <v>0</v>
      </c>
      <c r="E14" s="178">
        <v>64.515000000000001</v>
      </c>
      <c r="F14" s="179"/>
      <c r="G14" s="180">
        <f t="shared" si="0"/>
        <v>0</v>
      </c>
      <c r="H14" s="179">
        <v>0</v>
      </c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80">
        <v>0</v>
      </c>
      <c r="O14" s="180">
        <f t="shared" si="4"/>
        <v>0</v>
      </c>
      <c r="P14" s="180">
        <v>0</v>
      </c>
      <c r="Q14" s="180">
        <f t="shared" si="5"/>
        <v>0</v>
      </c>
      <c r="R14" s="180"/>
      <c r="S14" s="180" t="s">
        <v>106</v>
      </c>
      <c r="T14" s="181" t="s">
        <v>100</v>
      </c>
      <c r="U14" s="160">
        <v>0</v>
      </c>
      <c r="V14" s="160">
        <f t="shared" si="6"/>
        <v>0</v>
      </c>
      <c r="W14" s="160"/>
      <c r="X14" s="160" t="s">
        <v>101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102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162" t="s">
        <v>94</v>
      </c>
      <c r="B15" s="163" t="s">
        <v>53</v>
      </c>
      <c r="C15" s="183" t="s">
        <v>54</v>
      </c>
      <c r="D15" s="164"/>
      <c r="E15" s="165"/>
      <c r="F15" s="166"/>
      <c r="G15" s="166">
        <f>SUMIF(AG16:AG17,"&lt;&gt;NOR",G16:G17)</f>
        <v>0</v>
      </c>
      <c r="H15" s="166"/>
      <c r="I15" s="166">
        <f>SUM(I16:I17)</f>
        <v>0</v>
      </c>
      <c r="J15" s="166"/>
      <c r="K15" s="166">
        <f>SUM(K16:K17)</f>
        <v>0</v>
      </c>
      <c r="L15" s="166"/>
      <c r="M15" s="166">
        <f>SUM(M16:M17)</f>
        <v>0</v>
      </c>
      <c r="N15" s="166"/>
      <c r="O15" s="166">
        <f>SUM(O16:O17)</f>
        <v>0</v>
      </c>
      <c r="P15" s="166"/>
      <c r="Q15" s="166">
        <f>SUM(Q16:Q17)</f>
        <v>0</v>
      </c>
      <c r="R15" s="166"/>
      <c r="S15" s="166"/>
      <c r="T15" s="167"/>
      <c r="U15" s="161"/>
      <c r="V15" s="161">
        <f>SUM(V16:V17)</f>
        <v>0</v>
      </c>
      <c r="W15" s="161"/>
      <c r="X15" s="161"/>
      <c r="AG15" t="s">
        <v>95</v>
      </c>
    </row>
    <row r="16" spans="1:60" ht="22.5" outlineLevel="1" x14ac:dyDescent="0.2">
      <c r="A16" s="175">
        <v>7</v>
      </c>
      <c r="B16" s="176" t="s">
        <v>116</v>
      </c>
      <c r="C16" s="184" t="s">
        <v>117</v>
      </c>
      <c r="D16" s="177" t="s">
        <v>105</v>
      </c>
      <c r="E16" s="178">
        <v>3.3</v>
      </c>
      <c r="F16" s="179"/>
      <c r="G16" s="180">
        <f>ROUND(E16*F16,2)</f>
        <v>0</v>
      </c>
      <c r="H16" s="179">
        <v>0</v>
      </c>
      <c r="I16" s="180">
        <f>ROUND(E16*H16,2)</f>
        <v>0</v>
      </c>
      <c r="J16" s="179"/>
      <c r="K16" s="180">
        <f>ROUND(E16*J16,2)</f>
        <v>0</v>
      </c>
      <c r="L16" s="180">
        <v>21</v>
      </c>
      <c r="M16" s="180">
        <f>G16*(1+L16/100)</f>
        <v>0</v>
      </c>
      <c r="N16" s="180">
        <v>0</v>
      </c>
      <c r="O16" s="180">
        <f>ROUND(E16*N16,2)</f>
        <v>0</v>
      </c>
      <c r="P16" s="180">
        <v>0</v>
      </c>
      <c r="Q16" s="180">
        <f>ROUND(E16*P16,2)</f>
        <v>0</v>
      </c>
      <c r="R16" s="180"/>
      <c r="S16" s="180" t="s">
        <v>106</v>
      </c>
      <c r="T16" s="181" t="s">
        <v>100</v>
      </c>
      <c r="U16" s="160">
        <v>0</v>
      </c>
      <c r="V16" s="160">
        <f>ROUND(E16*U16,2)</f>
        <v>0</v>
      </c>
      <c r="W16" s="160"/>
      <c r="X16" s="160" t="s">
        <v>101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102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75">
        <v>8</v>
      </c>
      <c r="B17" s="176" t="s">
        <v>118</v>
      </c>
      <c r="C17" s="184" t="s">
        <v>119</v>
      </c>
      <c r="D17" s="177" t="s">
        <v>120</v>
      </c>
      <c r="E17" s="178">
        <v>55</v>
      </c>
      <c r="F17" s="179"/>
      <c r="G17" s="180">
        <f>ROUND(E17*F17,2)</f>
        <v>0</v>
      </c>
      <c r="H17" s="179">
        <v>0</v>
      </c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80">
        <v>0</v>
      </c>
      <c r="O17" s="180">
        <f>ROUND(E17*N17,2)</f>
        <v>0</v>
      </c>
      <c r="P17" s="180">
        <v>0</v>
      </c>
      <c r="Q17" s="180">
        <f>ROUND(E17*P17,2)</f>
        <v>0</v>
      </c>
      <c r="R17" s="180"/>
      <c r="S17" s="180" t="s">
        <v>106</v>
      </c>
      <c r="T17" s="181" t="s">
        <v>100</v>
      </c>
      <c r="U17" s="160">
        <v>0</v>
      </c>
      <c r="V17" s="160">
        <f>ROUND(E17*U17,2)</f>
        <v>0</v>
      </c>
      <c r="W17" s="160"/>
      <c r="X17" s="160" t="s">
        <v>101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102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x14ac:dyDescent="0.2">
      <c r="A18" s="162" t="s">
        <v>94</v>
      </c>
      <c r="B18" s="163" t="s">
        <v>55</v>
      </c>
      <c r="C18" s="183" t="s">
        <v>56</v>
      </c>
      <c r="D18" s="164"/>
      <c r="E18" s="165"/>
      <c r="F18" s="166"/>
      <c r="G18" s="166">
        <f>SUMIF(AG19:AG25,"&lt;&gt;NOR",G19:G25)</f>
        <v>0</v>
      </c>
      <c r="H18" s="166"/>
      <c r="I18" s="166">
        <f>SUM(I19:I25)</f>
        <v>0</v>
      </c>
      <c r="J18" s="166"/>
      <c r="K18" s="166">
        <f>SUM(K19:K25)</f>
        <v>0</v>
      </c>
      <c r="L18" s="166"/>
      <c r="M18" s="166">
        <f>SUM(M19:M25)</f>
        <v>0</v>
      </c>
      <c r="N18" s="166"/>
      <c r="O18" s="166">
        <f>SUM(O19:O25)</f>
        <v>0</v>
      </c>
      <c r="P18" s="166"/>
      <c r="Q18" s="166">
        <f>SUM(Q19:Q25)</f>
        <v>0</v>
      </c>
      <c r="R18" s="166"/>
      <c r="S18" s="166"/>
      <c r="T18" s="167"/>
      <c r="U18" s="161"/>
      <c r="V18" s="161">
        <f>SUM(V19:V25)</f>
        <v>0</v>
      </c>
      <c r="W18" s="161"/>
      <c r="X18" s="161"/>
      <c r="AG18" t="s">
        <v>95</v>
      </c>
    </row>
    <row r="19" spans="1:60" ht="33.75" outlineLevel="1" x14ac:dyDescent="0.2">
      <c r="A19" s="175">
        <v>9</v>
      </c>
      <c r="B19" s="176" t="s">
        <v>121</v>
      </c>
      <c r="C19" s="184" t="s">
        <v>122</v>
      </c>
      <c r="D19" s="177" t="s">
        <v>120</v>
      </c>
      <c r="E19" s="178">
        <v>4</v>
      </c>
      <c r="F19" s="179"/>
      <c r="G19" s="180">
        <f t="shared" ref="G19:G25" si="7">ROUND(E19*F19,2)</f>
        <v>0</v>
      </c>
      <c r="H19" s="179">
        <v>0</v>
      </c>
      <c r="I19" s="180">
        <f t="shared" ref="I19:I25" si="8">ROUND(E19*H19,2)</f>
        <v>0</v>
      </c>
      <c r="J19" s="179"/>
      <c r="K19" s="180">
        <f t="shared" ref="K19:K25" si="9">ROUND(E19*J19,2)</f>
        <v>0</v>
      </c>
      <c r="L19" s="180">
        <v>21</v>
      </c>
      <c r="M19" s="180">
        <f t="shared" ref="M19:M25" si="10">G19*(1+L19/100)</f>
        <v>0</v>
      </c>
      <c r="N19" s="180">
        <v>0</v>
      </c>
      <c r="O19" s="180">
        <f t="shared" ref="O19:O25" si="11">ROUND(E19*N19,2)</f>
        <v>0</v>
      </c>
      <c r="P19" s="180">
        <v>0</v>
      </c>
      <c r="Q19" s="180">
        <f t="shared" ref="Q19:Q25" si="12">ROUND(E19*P19,2)</f>
        <v>0</v>
      </c>
      <c r="R19" s="180"/>
      <c r="S19" s="180" t="s">
        <v>106</v>
      </c>
      <c r="T19" s="181" t="s">
        <v>100</v>
      </c>
      <c r="U19" s="160">
        <v>0</v>
      </c>
      <c r="V19" s="160">
        <f t="shared" ref="V19:V25" si="13">ROUND(E19*U19,2)</f>
        <v>0</v>
      </c>
      <c r="W19" s="160"/>
      <c r="X19" s="160" t="s">
        <v>101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102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33.75" outlineLevel="1" x14ac:dyDescent="0.2">
      <c r="A20" s="175">
        <v>10</v>
      </c>
      <c r="B20" s="176" t="s">
        <v>123</v>
      </c>
      <c r="C20" s="184" t="s">
        <v>124</v>
      </c>
      <c r="D20" s="177" t="s">
        <v>120</v>
      </c>
      <c r="E20" s="178">
        <v>2</v>
      </c>
      <c r="F20" s="179"/>
      <c r="G20" s="180">
        <f t="shared" si="7"/>
        <v>0</v>
      </c>
      <c r="H20" s="179">
        <v>0</v>
      </c>
      <c r="I20" s="180">
        <f t="shared" si="8"/>
        <v>0</v>
      </c>
      <c r="J20" s="179"/>
      <c r="K20" s="180">
        <f t="shared" si="9"/>
        <v>0</v>
      </c>
      <c r="L20" s="180">
        <v>21</v>
      </c>
      <c r="M20" s="180">
        <f t="shared" si="10"/>
        <v>0</v>
      </c>
      <c r="N20" s="180">
        <v>0</v>
      </c>
      <c r="O20" s="180">
        <f t="shared" si="11"/>
        <v>0</v>
      </c>
      <c r="P20" s="180">
        <v>0</v>
      </c>
      <c r="Q20" s="180">
        <f t="shared" si="12"/>
        <v>0</v>
      </c>
      <c r="R20" s="180"/>
      <c r="S20" s="180" t="s">
        <v>106</v>
      </c>
      <c r="T20" s="181" t="s">
        <v>100</v>
      </c>
      <c r="U20" s="160">
        <v>0</v>
      </c>
      <c r="V20" s="160">
        <f t="shared" si="13"/>
        <v>0</v>
      </c>
      <c r="W20" s="160"/>
      <c r="X20" s="160" t="s">
        <v>101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102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33.75" outlineLevel="1" x14ac:dyDescent="0.2">
      <c r="A21" s="175">
        <v>11</v>
      </c>
      <c r="B21" s="176" t="s">
        <v>125</v>
      </c>
      <c r="C21" s="184" t="s">
        <v>126</v>
      </c>
      <c r="D21" s="177" t="s">
        <v>120</v>
      </c>
      <c r="E21" s="178">
        <v>4</v>
      </c>
      <c r="F21" s="179"/>
      <c r="G21" s="180">
        <f t="shared" si="7"/>
        <v>0</v>
      </c>
      <c r="H21" s="179">
        <v>0</v>
      </c>
      <c r="I21" s="180">
        <f t="shared" si="8"/>
        <v>0</v>
      </c>
      <c r="J21" s="179"/>
      <c r="K21" s="180">
        <f t="shared" si="9"/>
        <v>0</v>
      </c>
      <c r="L21" s="180">
        <v>21</v>
      </c>
      <c r="M21" s="180">
        <f t="shared" si="10"/>
        <v>0</v>
      </c>
      <c r="N21" s="180">
        <v>0</v>
      </c>
      <c r="O21" s="180">
        <f t="shared" si="11"/>
        <v>0</v>
      </c>
      <c r="P21" s="180">
        <v>0</v>
      </c>
      <c r="Q21" s="180">
        <f t="shared" si="12"/>
        <v>0</v>
      </c>
      <c r="R21" s="180"/>
      <c r="S21" s="180" t="s">
        <v>106</v>
      </c>
      <c r="T21" s="181" t="s">
        <v>100</v>
      </c>
      <c r="U21" s="160">
        <v>0</v>
      </c>
      <c r="V21" s="160">
        <f t="shared" si="13"/>
        <v>0</v>
      </c>
      <c r="W21" s="160"/>
      <c r="X21" s="160" t="s">
        <v>101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102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33.75" outlineLevel="1" x14ac:dyDescent="0.2">
      <c r="A22" s="175">
        <v>12</v>
      </c>
      <c r="B22" s="176" t="s">
        <v>127</v>
      </c>
      <c r="C22" s="184" t="s">
        <v>128</v>
      </c>
      <c r="D22" s="177" t="s">
        <v>120</v>
      </c>
      <c r="E22" s="178">
        <v>2</v>
      </c>
      <c r="F22" s="179"/>
      <c r="G22" s="180">
        <f t="shared" si="7"/>
        <v>0</v>
      </c>
      <c r="H22" s="179">
        <v>0</v>
      </c>
      <c r="I22" s="180">
        <f t="shared" si="8"/>
        <v>0</v>
      </c>
      <c r="J22" s="179"/>
      <c r="K22" s="180">
        <f t="shared" si="9"/>
        <v>0</v>
      </c>
      <c r="L22" s="180">
        <v>21</v>
      </c>
      <c r="M22" s="180">
        <f t="shared" si="10"/>
        <v>0</v>
      </c>
      <c r="N22" s="180">
        <v>0</v>
      </c>
      <c r="O22" s="180">
        <f t="shared" si="11"/>
        <v>0</v>
      </c>
      <c r="P22" s="180">
        <v>0</v>
      </c>
      <c r="Q22" s="180">
        <f t="shared" si="12"/>
        <v>0</v>
      </c>
      <c r="R22" s="180"/>
      <c r="S22" s="180" t="s">
        <v>106</v>
      </c>
      <c r="T22" s="181" t="s">
        <v>100</v>
      </c>
      <c r="U22" s="160">
        <v>0</v>
      </c>
      <c r="V22" s="160">
        <f t="shared" si="13"/>
        <v>0</v>
      </c>
      <c r="W22" s="160"/>
      <c r="X22" s="160" t="s">
        <v>101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102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5">
        <v>13</v>
      </c>
      <c r="B23" s="176" t="s">
        <v>129</v>
      </c>
      <c r="C23" s="184" t="s">
        <v>130</v>
      </c>
      <c r="D23" s="177" t="s">
        <v>131</v>
      </c>
      <c r="E23" s="178">
        <v>2</v>
      </c>
      <c r="F23" s="179"/>
      <c r="G23" s="180">
        <f t="shared" si="7"/>
        <v>0</v>
      </c>
      <c r="H23" s="179">
        <v>0</v>
      </c>
      <c r="I23" s="180">
        <f t="shared" si="8"/>
        <v>0</v>
      </c>
      <c r="J23" s="179"/>
      <c r="K23" s="180">
        <f t="shared" si="9"/>
        <v>0</v>
      </c>
      <c r="L23" s="180">
        <v>21</v>
      </c>
      <c r="M23" s="180">
        <f t="shared" si="10"/>
        <v>0</v>
      </c>
      <c r="N23" s="180">
        <v>0</v>
      </c>
      <c r="O23" s="180">
        <f t="shared" si="11"/>
        <v>0</v>
      </c>
      <c r="P23" s="180">
        <v>0</v>
      </c>
      <c r="Q23" s="180">
        <f t="shared" si="12"/>
        <v>0</v>
      </c>
      <c r="R23" s="180"/>
      <c r="S23" s="180" t="s">
        <v>99</v>
      </c>
      <c r="T23" s="181" t="s">
        <v>100</v>
      </c>
      <c r="U23" s="160">
        <v>0</v>
      </c>
      <c r="V23" s="160">
        <f t="shared" si="13"/>
        <v>0</v>
      </c>
      <c r="W23" s="160"/>
      <c r="X23" s="160" t="s">
        <v>101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102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75">
        <v>14</v>
      </c>
      <c r="B24" s="176" t="s">
        <v>132</v>
      </c>
      <c r="C24" s="184" t="s">
        <v>133</v>
      </c>
      <c r="D24" s="177" t="s">
        <v>98</v>
      </c>
      <c r="E24" s="178">
        <v>3.3</v>
      </c>
      <c r="F24" s="179"/>
      <c r="G24" s="180">
        <f t="shared" si="7"/>
        <v>0</v>
      </c>
      <c r="H24" s="179">
        <v>0</v>
      </c>
      <c r="I24" s="180">
        <f t="shared" si="8"/>
        <v>0</v>
      </c>
      <c r="J24" s="179"/>
      <c r="K24" s="180">
        <f t="shared" si="9"/>
        <v>0</v>
      </c>
      <c r="L24" s="180">
        <v>21</v>
      </c>
      <c r="M24" s="180">
        <f t="shared" si="10"/>
        <v>0</v>
      </c>
      <c r="N24" s="180">
        <v>0</v>
      </c>
      <c r="O24" s="180">
        <f t="shared" si="11"/>
        <v>0</v>
      </c>
      <c r="P24" s="180">
        <v>0</v>
      </c>
      <c r="Q24" s="180">
        <f t="shared" si="12"/>
        <v>0</v>
      </c>
      <c r="R24" s="180"/>
      <c r="S24" s="180" t="s">
        <v>99</v>
      </c>
      <c r="T24" s="181" t="s">
        <v>100</v>
      </c>
      <c r="U24" s="160">
        <v>0</v>
      </c>
      <c r="V24" s="160">
        <f t="shared" si="13"/>
        <v>0</v>
      </c>
      <c r="W24" s="160"/>
      <c r="X24" s="160" t="s">
        <v>101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102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5">
        <v>15</v>
      </c>
      <c r="B25" s="176" t="s">
        <v>134</v>
      </c>
      <c r="C25" s="184" t="s">
        <v>135</v>
      </c>
      <c r="D25" s="177" t="s">
        <v>0</v>
      </c>
      <c r="E25" s="178">
        <v>335.54</v>
      </c>
      <c r="F25" s="179"/>
      <c r="G25" s="180">
        <f t="shared" si="7"/>
        <v>0</v>
      </c>
      <c r="H25" s="179">
        <v>0</v>
      </c>
      <c r="I25" s="180">
        <f t="shared" si="8"/>
        <v>0</v>
      </c>
      <c r="J25" s="179"/>
      <c r="K25" s="180">
        <f t="shared" si="9"/>
        <v>0</v>
      </c>
      <c r="L25" s="180">
        <v>21</v>
      </c>
      <c r="M25" s="180">
        <f t="shared" si="10"/>
        <v>0</v>
      </c>
      <c r="N25" s="180">
        <v>0</v>
      </c>
      <c r="O25" s="180">
        <f t="shared" si="11"/>
        <v>0</v>
      </c>
      <c r="P25" s="180">
        <v>0</v>
      </c>
      <c r="Q25" s="180">
        <f t="shared" si="12"/>
        <v>0</v>
      </c>
      <c r="R25" s="180"/>
      <c r="S25" s="180" t="s">
        <v>106</v>
      </c>
      <c r="T25" s="181" t="s">
        <v>100</v>
      </c>
      <c r="U25" s="160">
        <v>0</v>
      </c>
      <c r="V25" s="160">
        <f t="shared" si="13"/>
        <v>0</v>
      </c>
      <c r="W25" s="160"/>
      <c r="X25" s="160" t="s">
        <v>101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102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x14ac:dyDescent="0.2">
      <c r="A26" s="162" t="s">
        <v>94</v>
      </c>
      <c r="B26" s="163" t="s">
        <v>57</v>
      </c>
      <c r="C26" s="183" t="s">
        <v>58</v>
      </c>
      <c r="D26" s="164"/>
      <c r="E26" s="165"/>
      <c r="F26" s="166"/>
      <c r="G26" s="166">
        <f>SUMIF(AG27:AG34,"&lt;&gt;NOR",G27:G34)</f>
        <v>0</v>
      </c>
      <c r="H26" s="166"/>
      <c r="I26" s="166">
        <f>SUM(I27:I34)</f>
        <v>0</v>
      </c>
      <c r="J26" s="166"/>
      <c r="K26" s="166">
        <f>SUM(K27:K34)</f>
        <v>0</v>
      </c>
      <c r="L26" s="166"/>
      <c r="M26" s="166">
        <f>SUM(M27:M34)</f>
        <v>0</v>
      </c>
      <c r="N26" s="166"/>
      <c r="O26" s="166">
        <f>SUM(O27:O34)</f>
        <v>0</v>
      </c>
      <c r="P26" s="166"/>
      <c r="Q26" s="166">
        <f>SUM(Q27:Q34)</f>
        <v>0</v>
      </c>
      <c r="R26" s="166"/>
      <c r="S26" s="166"/>
      <c r="T26" s="167"/>
      <c r="U26" s="161"/>
      <c r="V26" s="161">
        <f>SUM(V27:V34)</f>
        <v>0</v>
      </c>
      <c r="W26" s="161"/>
      <c r="X26" s="161"/>
      <c r="AG26" t="s">
        <v>95</v>
      </c>
    </row>
    <row r="27" spans="1:60" ht="22.5" outlineLevel="1" x14ac:dyDescent="0.2">
      <c r="A27" s="175">
        <v>16</v>
      </c>
      <c r="B27" s="176" t="s">
        <v>136</v>
      </c>
      <c r="C27" s="184" t="s">
        <v>137</v>
      </c>
      <c r="D27" s="177" t="s">
        <v>105</v>
      </c>
      <c r="E27" s="178">
        <v>10</v>
      </c>
      <c r="F27" s="179"/>
      <c r="G27" s="180">
        <f t="shared" ref="G27:G34" si="14">ROUND(E27*F27,2)</f>
        <v>0</v>
      </c>
      <c r="H27" s="179">
        <v>0</v>
      </c>
      <c r="I27" s="180">
        <f t="shared" ref="I27:I34" si="15">ROUND(E27*H27,2)</f>
        <v>0</v>
      </c>
      <c r="J27" s="179"/>
      <c r="K27" s="180">
        <f t="shared" ref="K27:K34" si="16">ROUND(E27*J27,2)</f>
        <v>0</v>
      </c>
      <c r="L27" s="180">
        <v>21</v>
      </c>
      <c r="M27" s="180">
        <f t="shared" ref="M27:M34" si="17">G27*(1+L27/100)</f>
        <v>0</v>
      </c>
      <c r="N27" s="180">
        <v>0</v>
      </c>
      <c r="O27" s="180">
        <f t="shared" ref="O27:O34" si="18">ROUND(E27*N27,2)</f>
        <v>0</v>
      </c>
      <c r="P27" s="180">
        <v>0</v>
      </c>
      <c r="Q27" s="180">
        <f t="shared" ref="Q27:Q34" si="19">ROUND(E27*P27,2)</f>
        <v>0</v>
      </c>
      <c r="R27" s="180"/>
      <c r="S27" s="180" t="s">
        <v>106</v>
      </c>
      <c r="T27" s="181" t="s">
        <v>100</v>
      </c>
      <c r="U27" s="160">
        <v>0</v>
      </c>
      <c r="V27" s="160">
        <f t="shared" ref="V27:V34" si="20">ROUND(E27*U27,2)</f>
        <v>0</v>
      </c>
      <c r="W27" s="160"/>
      <c r="X27" s="160" t="s">
        <v>101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102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75">
        <v>17</v>
      </c>
      <c r="B28" s="176" t="s">
        <v>138</v>
      </c>
      <c r="C28" s="184" t="s">
        <v>139</v>
      </c>
      <c r="D28" s="177" t="s">
        <v>105</v>
      </c>
      <c r="E28" s="178">
        <v>5</v>
      </c>
      <c r="F28" s="179"/>
      <c r="G28" s="180">
        <f t="shared" si="14"/>
        <v>0</v>
      </c>
      <c r="H28" s="179">
        <v>0</v>
      </c>
      <c r="I28" s="180">
        <f t="shared" si="15"/>
        <v>0</v>
      </c>
      <c r="J28" s="179"/>
      <c r="K28" s="180">
        <f t="shared" si="16"/>
        <v>0</v>
      </c>
      <c r="L28" s="180">
        <v>21</v>
      </c>
      <c r="M28" s="180">
        <f t="shared" si="17"/>
        <v>0</v>
      </c>
      <c r="N28" s="180">
        <v>0</v>
      </c>
      <c r="O28" s="180">
        <f t="shared" si="18"/>
        <v>0</v>
      </c>
      <c r="P28" s="180">
        <v>0</v>
      </c>
      <c r="Q28" s="180">
        <f t="shared" si="19"/>
        <v>0</v>
      </c>
      <c r="R28" s="180"/>
      <c r="S28" s="180" t="s">
        <v>106</v>
      </c>
      <c r="T28" s="181" t="s">
        <v>100</v>
      </c>
      <c r="U28" s="160">
        <v>0</v>
      </c>
      <c r="V28" s="160">
        <f t="shared" si="20"/>
        <v>0</v>
      </c>
      <c r="W28" s="160"/>
      <c r="X28" s="160" t="s">
        <v>101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102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75">
        <v>18</v>
      </c>
      <c r="B29" s="176" t="s">
        <v>140</v>
      </c>
      <c r="C29" s="184" t="s">
        <v>141</v>
      </c>
      <c r="D29" s="177" t="s">
        <v>105</v>
      </c>
      <c r="E29" s="178">
        <v>10</v>
      </c>
      <c r="F29" s="179"/>
      <c r="G29" s="180">
        <f t="shared" si="14"/>
        <v>0</v>
      </c>
      <c r="H29" s="179">
        <v>0</v>
      </c>
      <c r="I29" s="180">
        <f t="shared" si="15"/>
        <v>0</v>
      </c>
      <c r="J29" s="179"/>
      <c r="K29" s="180">
        <f t="shared" si="16"/>
        <v>0</v>
      </c>
      <c r="L29" s="180">
        <v>21</v>
      </c>
      <c r="M29" s="180">
        <f t="shared" si="17"/>
        <v>0</v>
      </c>
      <c r="N29" s="180">
        <v>0</v>
      </c>
      <c r="O29" s="180">
        <f t="shared" si="18"/>
        <v>0</v>
      </c>
      <c r="P29" s="180">
        <v>0</v>
      </c>
      <c r="Q29" s="180">
        <f t="shared" si="19"/>
        <v>0</v>
      </c>
      <c r="R29" s="180"/>
      <c r="S29" s="180" t="s">
        <v>106</v>
      </c>
      <c r="T29" s="181" t="s">
        <v>100</v>
      </c>
      <c r="U29" s="160">
        <v>0</v>
      </c>
      <c r="V29" s="160">
        <f t="shared" si="20"/>
        <v>0</v>
      </c>
      <c r="W29" s="160"/>
      <c r="X29" s="160" t="s">
        <v>101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102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33.75" outlineLevel="1" x14ac:dyDescent="0.2">
      <c r="A30" s="175">
        <v>19</v>
      </c>
      <c r="B30" s="176" t="s">
        <v>142</v>
      </c>
      <c r="C30" s="184" t="s">
        <v>143</v>
      </c>
      <c r="D30" s="177" t="s">
        <v>120</v>
      </c>
      <c r="E30" s="178">
        <v>4</v>
      </c>
      <c r="F30" s="179"/>
      <c r="G30" s="180">
        <f t="shared" si="14"/>
        <v>0</v>
      </c>
      <c r="H30" s="179">
        <v>0</v>
      </c>
      <c r="I30" s="180">
        <f t="shared" si="15"/>
        <v>0</v>
      </c>
      <c r="J30" s="179"/>
      <c r="K30" s="180">
        <f t="shared" si="16"/>
        <v>0</v>
      </c>
      <c r="L30" s="180">
        <v>21</v>
      </c>
      <c r="M30" s="180">
        <f t="shared" si="17"/>
        <v>0</v>
      </c>
      <c r="N30" s="180">
        <v>0</v>
      </c>
      <c r="O30" s="180">
        <f t="shared" si="18"/>
        <v>0</v>
      </c>
      <c r="P30" s="180">
        <v>0</v>
      </c>
      <c r="Q30" s="180">
        <f t="shared" si="19"/>
        <v>0</v>
      </c>
      <c r="R30" s="180"/>
      <c r="S30" s="180" t="s">
        <v>106</v>
      </c>
      <c r="T30" s="181" t="s">
        <v>100</v>
      </c>
      <c r="U30" s="160">
        <v>0</v>
      </c>
      <c r="V30" s="160">
        <f t="shared" si="20"/>
        <v>0</v>
      </c>
      <c r="W30" s="160"/>
      <c r="X30" s="160" t="s">
        <v>101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102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33.75" outlineLevel="1" x14ac:dyDescent="0.2">
      <c r="A31" s="175">
        <v>20</v>
      </c>
      <c r="B31" s="176" t="s">
        <v>144</v>
      </c>
      <c r="C31" s="184" t="s">
        <v>145</v>
      </c>
      <c r="D31" s="177" t="s">
        <v>120</v>
      </c>
      <c r="E31" s="178">
        <v>2</v>
      </c>
      <c r="F31" s="179"/>
      <c r="G31" s="180">
        <f t="shared" si="14"/>
        <v>0</v>
      </c>
      <c r="H31" s="179">
        <v>0</v>
      </c>
      <c r="I31" s="180">
        <f t="shared" si="15"/>
        <v>0</v>
      </c>
      <c r="J31" s="179"/>
      <c r="K31" s="180">
        <f t="shared" si="16"/>
        <v>0</v>
      </c>
      <c r="L31" s="180">
        <v>21</v>
      </c>
      <c r="M31" s="180">
        <f t="shared" si="17"/>
        <v>0</v>
      </c>
      <c r="N31" s="180">
        <v>0</v>
      </c>
      <c r="O31" s="180">
        <f t="shared" si="18"/>
        <v>0</v>
      </c>
      <c r="P31" s="180">
        <v>0</v>
      </c>
      <c r="Q31" s="180">
        <f t="shared" si="19"/>
        <v>0</v>
      </c>
      <c r="R31" s="180"/>
      <c r="S31" s="180" t="s">
        <v>106</v>
      </c>
      <c r="T31" s="181" t="s">
        <v>100</v>
      </c>
      <c r="U31" s="160">
        <v>0</v>
      </c>
      <c r="V31" s="160">
        <f t="shared" si="20"/>
        <v>0</v>
      </c>
      <c r="W31" s="160"/>
      <c r="X31" s="160" t="s">
        <v>101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102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33.75" outlineLevel="1" x14ac:dyDescent="0.2">
      <c r="A32" s="175">
        <v>21</v>
      </c>
      <c r="B32" s="176" t="s">
        <v>146</v>
      </c>
      <c r="C32" s="184" t="s">
        <v>147</v>
      </c>
      <c r="D32" s="177" t="s">
        <v>120</v>
      </c>
      <c r="E32" s="178">
        <v>4</v>
      </c>
      <c r="F32" s="179"/>
      <c r="G32" s="180">
        <f t="shared" si="14"/>
        <v>0</v>
      </c>
      <c r="H32" s="179">
        <v>0</v>
      </c>
      <c r="I32" s="180">
        <f t="shared" si="15"/>
        <v>0</v>
      </c>
      <c r="J32" s="179"/>
      <c r="K32" s="180">
        <f t="shared" si="16"/>
        <v>0</v>
      </c>
      <c r="L32" s="180">
        <v>21</v>
      </c>
      <c r="M32" s="180">
        <f t="shared" si="17"/>
        <v>0</v>
      </c>
      <c r="N32" s="180">
        <v>0</v>
      </c>
      <c r="O32" s="180">
        <f t="shared" si="18"/>
        <v>0</v>
      </c>
      <c r="P32" s="180">
        <v>0</v>
      </c>
      <c r="Q32" s="180">
        <f t="shared" si="19"/>
        <v>0</v>
      </c>
      <c r="R32" s="180"/>
      <c r="S32" s="180" t="s">
        <v>106</v>
      </c>
      <c r="T32" s="181" t="s">
        <v>100</v>
      </c>
      <c r="U32" s="160">
        <v>0</v>
      </c>
      <c r="V32" s="160">
        <f t="shared" si="20"/>
        <v>0</v>
      </c>
      <c r="W32" s="160"/>
      <c r="X32" s="160" t="s">
        <v>101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102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33.75" outlineLevel="1" x14ac:dyDescent="0.2">
      <c r="A33" s="175">
        <v>22</v>
      </c>
      <c r="B33" s="176" t="s">
        <v>148</v>
      </c>
      <c r="C33" s="184" t="s">
        <v>149</v>
      </c>
      <c r="D33" s="177" t="s">
        <v>120</v>
      </c>
      <c r="E33" s="178">
        <v>2</v>
      </c>
      <c r="F33" s="179"/>
      <c r="G33" s="180">
        <f t="shared" si="14"/>
        <v>0</v>
      </c>
      <c r="H33" s="179">
        <v>0</v>
      </c>
      <c r="I33" s="180">
        <f t="shared" si="15"/>
        <v>0</v>
      </c>
      <c r="J33" s="179"/>
      <c r="K33" s="180">
        <f t="shared" si="16"/>
        <v>0</v>
      </c>
      <c r="L33" s="180">
        <v>21</v>
      </c>
      <c r="M33" s="180">
        <f t="shared" si="17"/>
        <v>0</v>
      </c>
      <c r="N33" s="180">
        <v>0</v>
      </c>
      <c r="O33" s="180">
        <f t="shared" si="18"/>
        <v>0</v>
      </c>
      <c r="P33" s="180">
        <v>0</v>
      </c>
      <c r="Q33" s="180">
        <f t="shared" si="19"/>
        <v>0</v>
      </c>
      <c r="R33" s="180"/>
      <c r="S33" s="180" t="s">
        <v>106</v>
      </c>
      <c r="T33" s="181" t="s">
        <v>100</v>
      </c>
      <c r="U33" s="160">
        <v>0</v>
      </c>
      <c r="V33" s="160">
        <f t="shared" si="20"/>
        <v>0</v>
      </c>
      <c r="W33" s="160"/>
      <c r="X33" s="160" t="s">
        <v>101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102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75">
        <v>23</v>
      </c>
      <c r="B34" s="176" t="s">
        <v>150</v>
      </c>
      <c r="C34" s="184" t="s">
        <v>151</v>
      </c>
      <c r="D34" s="177" t="s">
        <v>0</v>
      </c>
      <c r="E34" s="178">
        <v>173.72</v>
      </c>
      <c r="F34" s="179"/>
      <c r="G34" s="180">
        <f t="shared" si="14"/>
        <v>0</v>
      </c>
      <c r="H34" s="179">
        <v>0</v>
      </c>
      <c r="I34" s="180">
        <f t="shared" si="15"/>
        <v>0</v>
      </c>
      <c r="J34" s="179"/>
      <c r="K34" s="180">
        <f t="shared" si="16"/>
        <v>0</v>
      </c>
      <c r="L34" s="180">
        <v>21</v>
      </c>
      <c r="M34" s="180">
        <f t="shared" si="17"/>
        <v>0</v>
      </c>
      <c r="N34" s="180">
        <v>0</v>
      </c>
      <c r="O34" s="180">
        <f t="shared" si="18"/>
        <v>0</v>
      </c>
      <c r="P34" s="180">
        <v>0</v>
      </c>
      <c r="Q34" s="180">
        <f t="shared" si="19"/>
        <v>0</v>
      </c>
      <c r="R34" s="180"/>
      <c r="S34" s="180" t="s">
        <v>106</v>
      </c>
      <c r="T34" s="181" t="s">
        <v>100</v>
      </c>
      <c r="U34" s="160">
        <v>0</v>
      </c>
      <c r="V34" s="160">
        <f t="shared" si="20"/>
        <v>0</v>
      </c>
      <c r="W34" s="160"/>
      <c r="X34" s="160" t="s">
        <v>101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102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x14ac:dyDescent="0.2">
      <c r="A35" s="162" t="s">
        <v>94</v>
      </c>
      <c r="B35" s="163" t="s">
        <v>59</v>
      </c>
      <c r="C35" s="183" t="s">
        <v>60</v>
      </c>
      <c r="D35" s="164"/>
      <c r="E35" s="165"/>
      <c r="F35" s="166"/>
      <c r="G35" s="166">
        <f>SUMIF(AG36:AG58,"&lt;&gt;NOR",G36:G58)</f>
        <v>0</v>
      </c>
      <c r="H35" s="166"/>
      <c r="I35" s="166">
        <f>SUM(I36:I58)</f>
        <v>0</v>
      </c>
      <c r="J35" s="166"/>
      <c r="K35" s="166">
        <f>SUM(K36:K58)</f>
        <v>0</v>
      </c>
      <c r="L35" s="166"/>
      <c r="M35" s="166">
        <f>SUM(M36:M58)</f>
        <v>0</v>
      </c>
      <c r="N35" s="166"/>
      <c r="O35" s="166">
        <f>SUM(O36:O58)</f>
        <v>0</v>
      </c>
      <c r="P35" s="166"/>
      <c r="Q35" s="166">
        <f>SUM(Q36:Q58)</f>
        <v>0</v>
      </c>
      <c r="R35" s="166"/>
      <c r="S35" s="166"/>
      <c r="T35" s="167"/>
      <c r="U35" s="161"/>
      <c r="V35" s="161">
        <f>SUM(V36:V58)</f>
        <v>0</v>
      </c>
      <c r="W35" s="161"/>
      <c r="X35" s="161"/>
      <c r="AG35" t="s">
        <v>95</v>
      </c>
    </row>
    <row r="36" spans="1:60" ht="22.5" outlineLevel="1" x14ac:dyDescent="0.2">
      <c r="A36" s="175">
        <v>24</v>
      </c>
      <c r="B36" s="176" t="s">
        <v>152</v>
      </c>
      <c r="C36" s="184" t="s">
        <v>153</v>
      </c>
      <c r="D36" s="177" t="s">
        <v>131</v>
      </c>
      <c r="E36" s="178">
        <v>5</v>
      </c>
      <c r="F36" s="179"/>
      <c r="G36" s="180">
        <f t="shared" ref="G36:G58" si="21">ROUND(E36*F36,2)</f>
        <v>0</v>
      </c>
      <c r="H36" s="179">
        <v>0</v>
      </c>
      <c r="I36" s="180">
        <f t="shared" ref="I36:I58" si="22">ROUND(E36*H36,2)</f>
        <v>0</v>
      </c>
      <c r="J36" s="179"/>
      <c r="K36" s="180">
        <f t="shared" ref="K36:K58" si="23">ROUND(E36*J36,2)</f>
        <v>0</v>
      </c>
      <c r="L36" s="180">
        <v>21</v>
      </c>
      <c r="M36" s="180">
        <f t="shared" ref="M36:M58" si="24">G36*(1+L36/100)</f>
        <v>0</v>
      </c>
      <c r="N36" s="180">
        <v>0</v>
      </c>
      <c r="O36" s="180">
        <f t="shared" ref="O36:O58" si="25">ROUND(E36*N36,2)</f>
        <v>0</v>
      </c>
      <c r="P36" s="180">
        <v>0</v>
      </c>
      <c r="Q36" s="180">
        <f t="shared" ref="Q36:Q58" si="26">ROUND(E36*P36,2)</f>
        <v>0</v>
      </c>
      <c r="R36" s="180"/>
      <c r="S36" s="180" t="s">
        <v>99</v>
      </c>
      <c r="T36" s="181" t="s">
        <v>100</v>
      </c>
      <c r="U36" s="160">
        <v>0</v>
      </c>
      <c r="V36" s="160">
        <f t="shared" ref="V36:V58" si="27">ROUND(E36*U36,2)</f>
        <v>0</v>
      </c>
      <c r="W36" s="160"/>
      <c r="X36" s="160" t="s">
        <v>101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102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5">
        <v>25</v>
      </c>
      <c r="B37" s="176" t="s">
        <v>154</v>
      </c>
      <c r="C37" s="184" t="s">
        <v>155</v>
      </c>
      <c r="D37" s="177" t="s">
        <v>131</v>
      </c>
      <c r="E37" s="178">
        <v>6</v>
      </c>
      <c r="F37" s="179"/>
      <c r="G37" s="180">
        <f t="shared" si="21"/>
        <v>0</v>
      </c>
      <c r="H37" s="179">
        <v>0</v>
      </c>
      <c r="I37" s="180">
        <f t="shared" si="22"/>
        <v>0</v>
      </c>
      <c r="J37" s="179"/>
      <c r="K37" s="180">
        <f t="shared" si="23"/>
        <v>0</v>
      </c>
      <c r="L37" s="180">
        <v>21</v>
      </c>
      <c r="M37" s="180">
        <f t="shared" si="24"/>
        <v>0</v>
      </c>
      <c r="N37" s="180">
        <v>0</v>
      </c>
      <c r="O37" s="180">
        <f t="shared" si="25"/>
        <v>0</v>
      </c>
      <c r="P37" s="180">
        <v>0</v>
      </c>
      <c r="Q37" s="180">
        <f t="shared" si="26"/>
        <v>0</v>
      </c>
      <c r="R37" s="180"/>
      <c r="S37" s="180" t="s">
        <v>99</v>
      </c>
      <c r="T37" s="181" t="s">
        <v>100</v>
      </c>
      <c r="U37" s="160">
        <v>0</v>
      </c>
      <c r="V37" s="160">
        <f t="shared" si="27"/>
        <v>0</v>
      </c>
      <c r="W37" s="160"/>
      <c r="X37" s="160" t="s">
        <v>101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102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5">
        <v>26</v>
      </c>
      <c r="B38" s="176" t="s">
        <v>156</v>
      </c>
      <c r="C38" s="184" t="s">
        <v>157</v>
      </c>
      <c r="D38" s="177" t="s">
        <v>131</v>
      </c>
      <c r="E38" s="178">
        <v>1</v>
      </c>
      <c r="F38" s="179"/>
      <c r="G38" s="180">
        <f t="shared" si="21"/>
        <v>0</v>
      </c>
      <c r="H38" s="179">
        <v>0</v>
      </c>
      <c r="I38" s="180">
        <f t="shared" si="22"/>
        <v>0</v>
      </c>
      <c r="J38" s="179"/>
      <c r="K38" s="180">
        <f t="shared" si="23"/>
        <v>0</v>
      </c>
      <c r="L38" s="180">
        <v>21</v>
      </c>
      <c r="M38" s="180">
        <f t="shared" si="24"/>
        <v>0</v>
      </c>
      <c r="N38" s="180">
        <v>0</v>
      </c>
      <c r="O38" s="180">
        <f t="shared" si="25"/>
        <v>0</v>
      </c>
      <c r="P38" s="180">
        <v>0</v>
      </c>
      <c r="Q38" s="180">
        <f t="shared" si="26"/>
        <v>0</v>
      </c>
      <c r="R38" s="180"/>
      <c r="S38" s="180" t="s">
        <v>99</v>
      </c>
      <c r="T38" s="181" t="s">
        <v>100</v>
      </c>
      <c r="U38" s="160">
        <v>0</v>
      </c>
      <c r="V38" s="160">
        <f t="shared" si="27"/>
        <v>0</v>
      </c>
      <c r="W38" s="160"/>
      <c r="X38" s="160" t="s">
        <v>101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102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75">
        <v>27</v>
      </c>
      <c r="B39" s="176" t="s">
        <v>158</v>
      </c>
      <c r="C39" s="184" t="s">
        <v>159</v>
      </c>
      <c r="D39" s="177" t="s">
        <v>131</v>
      </c>
      <c r="E39" s="178">
        <v>1</v>
      </c>
      <c r="F39" s="179"/>
      <c r="G39" s="180">
        <f t="shared" si="21"/>
        <v>0</v>
      </c>
      <c r="H39" s="179">
        <v>0</v>
      </c>
      <c r="I39" s="180">
        <f t="shared" si="22"/>
        <v>0</v>
      </c>
      <c r="J39" s="179"/>
      <c r="K39" s="180">
        <f t="shared" si="23"/>
        <v>0</v>
      </c>
      <c r="L39" s="180">
        <v>21</v>
      </c>
      <c r="M39" s="180">
        <f t="shared" si="24"/>
        <v>0</v>
      </c>
      <c r="N39" s="180">
        <v>0</v>
      </c>
      <c r="O39" s="180">
        <f t="shared" si="25"/>
        <v>0</v>
      </c>
      <c r="P39" s="180">
        <v>0</v>
      </c>
      <c r="Q39" s="180">
        <f t="shared" si="26"/>
        <v>0</v>
      </c>
      <c r="R39" s="180"/>
      <c r="S39" s="180" t="s">
        <v>99</v>
      </c>
      <c r="T39" s="181" t="s">
        <v>100</v>
      </c>
      <c r="U39" s="160">
        <v>0</v>
      </c>
      <c r="V39" s="160">
        <f t="shared" si="27"/>
        <v>0</v>
      </c>
      <c r="W39" s="160"/>
      <c r="X39" s="160" t="s">
        <v>101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102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75">
        <v>28</v>
      </c>
      <c r="B40" s="176" t="s">
        <v>160</v>
      </c>
      <c r="C40" s="184" t="s">
        <v>161</v>
      </c>
      <c r="D40" s="177" t="s">
        <v>131</v>
      </c>
      <c r="E40" s="178">
        <v>2</v>
      </c>
      <c r="F40" s="179"/>
      <c r="G40" s="180">
        <f t="shared" si="21"/>
        <v>0</v>
      </c>
      <c r="H40" s="179">
        <v>0</v>
      </c>
      <c r="I40" s="180">
        <f t="shared" si="22"/>
        <v>0</v>
      </c>
      <c r="J40" s="179"/>
      <c r="K40" s="180">
        <f t="shared" si="23"/>
        <v>0</v>
      </c>
      <c r="L40" s="180">
        <v>21</v>
      </c>
      <c r="M40" s="180">
        <f t="shared" si="24"/>
        <v>0</v>
      </c>
      <c r="N40" s="180">
        <v>0</v>
      </c>
      <c r="O40" s="180">
        <f t="shared" si="25"/>
        <v>0</v>
      </c>
      <c r="P40" s="180">
        <v>0</v>
      </c>
      <c r="Q40" s="180">
        <f t="shared" si="26"/>
        <v>0</v>
      </c>
      <c r="R40" s="180"/>
      <c r="S40" s="180" t="s">
        <v>99</v>
      </c>
      <c r="T40" s="181" t="s">
        <v>100</v>
      </c>
      <c r="U40" s="160">
        <v>0</v>
      </c>
      <c r="V40" s="160">
        <f t="shared" si="27"/>
        <v>0</v>
      </c>
      <c r="W40" s="160"/>
      <c r="X40" s="160" t="s">
        <v>101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102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33.75" outlineLevel="1" x14ac:dyDescent="0.2">
      <c r="A41" s="175">
        <v>29</v>
      </c>
      <c r="B41" s="176" t="s">
        <v>162</v>
      </c>
      <c r="C41" s="184" t="s">
        <v>163</v>
      </c>
      <c r="D41" s="177" t="s">
        <v>120</v>
      </c>
      <c r="E41" s="178">
        <v>10</v>
      </c>
      <c r="F41" s="179"/>
      <c r="G41" s="180">
        <f t="shared" si="21"/>
        <v>0</v>
      </c>
      <c r="H41" s="179">
        <v>0</v>
      </c>
      <c r="I41" s="180">
        <f t="shared" si="22"/>
        <v>0</v>
      </c>
      <c r="J41" s="179"/>
      <c r="K41" s="180">
        <f t="shared" si="23"/>
        <v>0</v>
      </c>
      <c r="L41" s="180">
        <v>21</v>
      </c>
      <c r="M41" s="180">
        <f t="shared" si="24"/>
        <v>0</v>
      </c>
      <c r="N41" s="180">
        <v>0</v>
      </c>
      <c r="O41" s="180">
        <f t="shared" si="25"/>
        <v>0</v>
      </c>
      <c r="P41" s="180">
        <v>0</v>
      </c>
      <c r="Q41" s="180">
        <f t="shared" si="26"/>
        <v>0</v>
      </c>
      <c r="R41" s="180"/>
      <c r="S41" s="180" t="s">
        <v>106</v>
      </c>
      <c r="T41" s="181" t="s">
        <v>100</v>
      </c>
      <c r="U41" s="160">
        <v>0</v>
      </c>
      <c r="V41" s="160">
        <f t="shared" si="27"/>
        <v>0</v>
      </c>
      <c r="W41" s="160"/>
      <c r="X41" s="160" t="s">
        <v>101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102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33.75" outlineLevel="1" x14ac:dyDescent="0.2">
      <c r="A42" s="175">
        <v>30</v>
      </c>
      <c r="B42" s="176" t="s">
        <v>164</v>
      </c>
      <c r="C42" s="184" t="s">
        <v>165</v>
      </c>
      <c r="D42" s="177" t="s">
        <v>120</v>
      </c>
      <c r="E42" s="178">
        <v>10</v>
      </c>
      <c r="F42" s="179"/>
      <c r="G42" s="180">
        <f t="shared" si="21"/>
        <v>0</v>
      </c>
      <c r="H42" s="179">
        <v>0</v>
      </c>
      <c r="I42" s="180">
        <f t="shared" si="22"/>
        <v>0</v>
      </c>
      <c r="J42" s="179"/>
      <c r="K42" s="180">
        <f t="shared" si="23"/>
        <v>0</v>
      </c>
      <c r="L42" s="180">
        <v>21</v>
      </c>
      <c r="M42" s="180">
        <f t="shared" si="24"/>
        <v>0</v>
      </c>
      <c r="N42" s="180">
        <v>0</v>
      </c>
      <c r="O42" s="180">
        <f t="shared" si="25"/>
        <v>0</v>
      </c>
      <c r="P42" s="180">
        <v>0</v>
      </c>
      <c r="Q42" s="180">
        <f t="shared" si="26"/>
        <v>0</v>
      </c>
      <c r="R42" s="180"/>
      <c r="S42" s="180" t="s">
        <v>106</v>
      </c>
      <c r="T42" s="181" t="s">
        <v>100</v>
      </c>
      <c r="U42" s="160">
        <v>0</v>
      </c>
      <c r="V42" s="160">
        <f t="shared" si="27"/>
        <v>0</v>
      </c>
      <c r="W42" s="160"/>
      <c r="X42" s="160" t="s">
        <v>101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102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33.75" outlineLevel="1" x14ac:dyDescent="0.2">
      <c r="A43" s="175">
        <v>31</v>
      </c>
      <c r="B43" s="176" t="s">
        <v>166</v>
      </c>
      <c r="C43" s="184" t="s">
        <v>167</v>
      </c>
      <c r="D43" s="177" t="s">
        <v>120</v>
      </c>
      <c r="E43" s="178">
        <v>8</v>
      </c>
      <c r="F43" s="179"/>
      <c r="G43" s="180">
        <f t="shared" si="21"/>
        <v>0</v>
      </c>
      <c r="H43" s="179">
        <v>0</v>
      </c>
      <c r="I43" s="180">
        <f t="shared" si="22"/>
        <v>0</v>
      </c>
      <c r="J43" s="179"/>
      <c r="K43" s="180">
        <f t="shared" si="23"/>
        <v>0</v>
      </c>
      <c r="L43" s="180">
        <v>21</v>
      </c>
      <c r="M43" s="180">
        <f t="shared" si="24"/>
        <v>0</v>
      </c>
      <c r="N43" s="180">
        <v>0</v>
      </c>
      <c r="O43" s="180">
        <f t="shared" si="25"/>
        <v>0</v>
      </c>
      <c r="P43" s="180">
        <v>0</v>
      </c>
      <c r="Q43" s="180">
        <f t="shared" si="26"/>
        <v>0</v>
      </c>
      <c r="R43" s="180"/>
      <c r="S43" s="180" t="s">
        <v>106</v>
      </c>
      <c r="T43" s="181" t="s">
        <v>100</v>
      </c>
      <c r="U43" s="160">
        <v>0</v>
      </c>
      <c r="V43" s="160">
        <f t="shared" si="27"/>
        <v>0</v>
      </c>
      <c r="W43" s="160"/>
      <c r="X43" s="160" t="s">
        <v>101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102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33.75" outlineLevel="1" x14ac:dyDescent="0.2">
      <c r="A44" s="175">
        <v>32</v>
      </c>
      <c r="B44" s="176" t="s">
        <v>168</v>
      </c>
      <c r="C44" s="184" t="s">
        <v>169</v>
      </c>
      <c r="D44" s="177" t="s">
        <v>120</v>
      </c>
      <c r="E44" s="178">
        <v>4</v>
      </c>
      <c r="F44" s="179"/>
      <c r="G44" s="180">
        <f t="shared" si="21"/>
        <v>0</v>
      </c>
      <c r="H44" s="179">
        <v>0</v>
      </c>
      <c r="I44" s="180">
        <f t="shared" si="22"/>
        <v>0</v>
      </c>
      <c r="J44" s="179"/>
      <c r="K44" s="180">
        <f t="shared" si="23"/>
        <v>0</v>
      </c>
      <c r="L44" s="180">
        <v>21</v>
      </c>
      <c r="M44" s="180">
        <f t="shared" si="24"/>
        <v>0</v>
      </c>
      <c r="N44" s="180">
        <v>0</v>
      </c>
      <c r="O44" s="180">
        <f t="shared" si="25"/>
        <v>0</v>
      </c>
      <c r="P44" s="180">
        <v>0</v>
      </c>
      <c r="Q44" s="180">
        <f t="shared" si="26"/>
        <v>0</v>
      </c>
      <c r="R44" s="180"/>
      <c r="S44" s="180" t="s">
        <v>106</v>
      </c>
      <c r="T44" s="181" t="s">
        <v>100</v>
      </c>
      <c r="U44" s="160">
        <v>0</v>
      </c>
      <c r="V44" s="160">
        <f t="shared" si="27"/>
        <v>0</v>
      </c>
      <c r="W44" s="160"/>
      <c r="X44" s="160" t="s">
        <v>101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102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33.75" outlineLevel="1" x14ac:dyDescent="0.2">
      <c r="A45" s="175">
        <v>33</v>
      </c>
      <c r="B45" s="176" t="s">
        <v>170</v>
      </c>
      <c r="C45" s="184" t="s">
        <v>171</v>
      </c>
      <c r="D45" s="177" t="s">
        <v>120</v>
      </c>
      <c r="E45" s="178">
        <v>8</v>
      </c>
      <c r="F45" s="179"/>
      <c r="G45" s="180">
        <f t="shared" si="21"/>
        <v>0</v>
      </c>
      <c r="H45" s="179">
        <v>0</v>
      </c>
      <c r="I45" s="180">
        <f t="shared" si="22"/>
        <v>0</v>
      </c>
      <c r="J45" s="179"/>
      <c r="K45" s="180">
        <f t="shared" si="23"/>
        <v>0</v>
      </c>
      <c r="L45" s="180">
        <v>21</v>
      </c>
      <c r="M45" s="180">
        <f t="shared" si="24"/>
        <v>0</v>
      </c>
      <c r="N45" s="180">
        <v>0</v>
      </c>
      <c r="O45" s="180">
        <f t="shared" si="25"/>
        <v>0</v>
      </c>
      <c r="P45" s="180">
        <v>0</v>
      </c>
      <c r="Q45" s="180">
        <f t="shared" si="26"/>
        <v>0</v>
      </c>
      <c r="R45" s="180"/>
      <c r="S45" s="180" t="s">
        <v>106</v>
      </c>
      <c r="T45" s="181" t="s">
        <v>100</v>
      </c>
      <c r="U45" s="160">
        <v>0</v>
      </c>
      <c r="V45" s="160">
        <f t="shared" si="27"/>
        <v>0</v>
      </c>
      <c r="W45" s="160"/>
      <c r="X45" s="160" t="s">
        <v>101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102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33.75" outlineLevel="1" x14ac:dyDescent="0.2">
      <c r="A46" s="175">
        <v>34</v>
      </c>
      <c r="B46" s="176" t="s">
        <v>172</v>
      </c>
      <c r="C46" s="184" t="s">
        <v>173</v>
      </c>
      <c r="D46" s="177" t="s">
        <v>120</v>
      </c>
      <c r="E46" s="178">
        <v>2</v>
      </c>
      <c r="F46" s="179"/>
      <c r="G46" s="180">
        <f t="shared" si="21"/>
        <v>0</v>
      </c>
      <c r="H46" s="179">
        <v>0</v>
      </c>
      <c r="I46" s="180">
        <f t="shared" si="22"/>
        <v>0</v>
      </c>
      <c r="J46" s="179"/>
      <c r="K46" s="180">
        <f t="shared" si="23"/>
        <v>0</v>
      </c>
      <c r="L46" s="180">
        <v>21</v>
      </c>
      <c r="M46" s="180">
        <f t="shared" si="24"/>
        <v>0</v>
      </c>
      <c r="N46" s="180">
        <v>0</v>
      </c>
      <c r="O46" s="180">
        <f t="shared" si="25"/>
        <v>0</v>
      </c>
      <c r="P46" s="180">
        <v>0</v>
      </c>
      <c r="Q46" s="180">
        <f t="shared" si="26"/>
        <v>0</v>
      </c>
      <c r="R46" s="180"/>
      <c r="S46" s="180" t="s">
        <v>106</v>
      </c>
      <c r="T46" s="181" t="s">
        <v>100</v>
      </c>
      <c r="U46" s="160">
        <v>0</v>
      </c>
      <c r="V46" s="160">
        <f t="shared" si="27"/>
        <v>0</v>
      </c>
      <c r="W46" s="160"/>
      <c r="X46" s="160" t="s">
        <v>101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102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33.75" outlineLevel="1" x14ac:dyDescent="0.2">
      <c r="A47" s="175">
        <v>35</v>
      </c>
      <c r="B47" s="176" t="s">
        <v>174</v>
      </c>
      <c r="C47" s="184" t="s">
        <v>175</v>
      </c>
      <c r="D47" s="177" t="s">
        <v>120</v>
      </c>
      <c r="E47" s="178">
        <v>1</v>
      </c>
      <c r="F47" s="179"/>
      <c r="G47" s="180">
        <f t="shared" si="21"/>
        <v>0</v>
      </c>
      <c r="H47" s="179">
        <v>0</v>
      </c>
      <c r="I47" s="180">
        <f t="shared" si="22"/>
        <v>0</v>
      </c>
      <c r="J47" s="179"/>
      <c r="K47" s="180">
        <f t="shared" si="23"/>
        <v>0</v>
      </c>
      <c r="L47" s="180">
        <v>21</v>
      </c>
      <c r="M47" s="180">
        <f t="shared" si="24"/>
        <v>0</v>
      </c>
      <c r="N47" s="180">
        <v>0</v>
      </c>
      <c r="O47" s="180">
        <f t="shared" si="25"/>
        <v>0</v>
      </c>
      <c r="P47" s="180">
        <v>0</v>
      </c>
      <c r="Q47" s="180">
        <f t="shared" si="26"/>
        <v>0</v>
      </c>
      <c r="R47" s="180"/>
      <c r="S47" s="180" t="s">
        <v>106</v>
      </c>
      <c r="T47" s="181" t="s">
        <v>100</v>
      </c>
      <c r="U47" s="160">
        <v>0</v>
      </c>
      <c r="V47" s="160">
        <f t="shared" si="27"/>
        <v>0</v>
      </c>
      <c r="W47" s="160"/>
      <c r="X47" s="160" t="s">
        <v>101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102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33.75" outlineLevel="1" x14ac:dyDescent="0.2">
      <c r="A48" s="175">
        <v>36</v>
      </c>
      <c r="B48" s="176" t="s">
        <v>176</v>
      </c>
      <c r="C48" s="184" t="s">
        <v>177</v>
      </c>
      <c r="D48" s="177" t="s">
        <v>120</v>
      </c>
      <c r="E48" s="178">
        <v>2</v>
      </c>
      <c r="F48" s="179"/>
      <c r="G48" s="180">
        <f t="shared" si="21"/>
        <v>0</v>
      </c>
      <c r="H48" s="179">
        <v>0</v>
      </c>
      <c r="I48" s="180">
        <f t="shared" si="22"/>
        <v>0</v>
      </c>
      <c r="J48" s="179"/>
      <c r="K48" s="180">
        <f t="shared" si="23"/>
        <v>0</v>
      </c>
      <c r="L48" s="180">
        <v>21</v>
      </c>
      <c r="M48" s="180">
        <f t="shared" si="24"/>
        <v>0</v>
      </c>
      <c r="N48" s="180">
        <v>0</v>
      </c>
      <c r="O48" s="180">
        <f t="shared" si="25"/>
        <v>0</v>
      </c>
      <c r="P48" s="180">
        <v>0</v>
      </c>
      <c r="Q48" s="180">
        <f t="shared" si="26"/>
        <v>0</v>
      </c>
      <c r="R48" s="180"/>
      <c r="S48" s="180" t="s">
        <v>106</v>
      </c>
      <c r="T48" s="181" t="s">
        <v>100</v>
      </c>
      <c r="U48" s="160">
        <v>0</v>
      </c>
      <c r="V48" s="160">
        <f t="shared" si="27"/>
        <v>0</v>
      </c>
      <c r="W48" s="160"/>
      <c r="X48" s="160" t="s">
        <v>101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102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33.75" outlineLevel="1" x14ac:dyDescent="0.2">
      <c r="A49" s="175">
        <v>37</v>
      </c>
      <c r="B49" s="176" t="s">
        <v>178</v>
      </c>
      <c r="C49" s="184" t="s">
        <v>179</v>
      </c>
      <c r="D49" s="177" t="s">
        <v>120</v>
      </c>
      <c r="E49" s="178">
        <v>12</v>
      </c>
      <c r="F49" s="179"/>
      <c r="G49" s="180">
        <f t="shared" si="21"/>
        <v>0</v>
      </c>
      <c r="H49" s="179">
        <v>0</v>
      </c>
      <c r="I49" s="180">
        <f t="shared" si="22"/>
        <v>0</v>
      </c>
      <c r="J49" s="179"/>
      <c r="K49" s="180">
        <f t="shared" si="23"/>
        <v>0</v>
      </c>
      <c r="L49" s="180">
        <v>21</v>
      </c>
      <c r="M49" s="180">
        <f t="shared" si="24"/>
        <v>0</v>
      </c>
      <c r="N49" s="180">
        <v>0</v>
      </c>
      <c r="O49" s="180">
        <f t="shared" si="25"/>
        <v>0</v>
      </c>
      <c r="P49" s="180">
        <v>0</v>
      </c>
      <c r="Q49" s="180">
        <f t="shared" si="26"/>
        <v>0</v>
      </c>
      <c r="R49" s="180"/>
      <c r="S49" s="180" t="s">
        <v>106</v>
      </c>
      <c r="T49" s="181" t="s">
        <v>100</v>
      </c>
      <c r="U49" s="160">
        <v>0</v>
      </c>
      <c r="V49" s="160">
        <f t="shared" si="27"/>
        <v>0</v>
      </c>
      <c r="W49" s="160"/>
      <c r="X49" s="160" t="s">
        <v>101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102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33.75" outlineLevel="1" x14ac:dyDescent="0.2">
      <c r="A50" s="175">
        <v>38</v>
      </c>
      <c r="B50" s="176" t="s">
        <v>180</v>
      </c>
      <c r="C50" s="184" t="s">
        <v>181</v>
      </c>
      <c r="D50" s="177" t="s">
        <v>120</v>
      </c>
      <c r="E50" s="178">
        <v>2</v>
      </c>
      <c r="F50" s="179"/>
      <c r="G50" s="180">
        <f t="shared" si="21"/>
        <v>0</v>
      </c>
      <c r="H50" s="179">
        <v>0</v>
      </c>
      <c r="I50" s="180">
        <f t="shared" si="22"/>
        <v>0</v>
      </c>
      <c r="J50" s="179"/>
      <c r="K50" s="180">
        <f t="shared" si="23"/>
        <v>0</v>
      </c>
      <c r="L50" s="180">
        <v>21</v>
      </c>
      <c r="M50" s="180">
        <f t="shared" si="24"/>
        <v>0</v>
      </c>
      <c r="N50" s="180">
        <v>0</v>
      </c>
      <c r="O50" s="180">
        <f t="shared" si="25"/>
        <v>0</v>
      </c>
      <c r="P50" s="180">
        <v>0</v>
      </c>
      <c r="Q50" s="180">
        <f t="shared" si="26"/>
        <v>0</v>
      </c>
      <c r="R50" s="180"/>
      <c r="S50" s="180" t="s">
        <v>106</v>
      </c>
      <c r="T50" s="181" t="s">
        <v>100</v>
      </c>
      <c r="U50" s="160">
        <v>0</v>
      </c>
      <c r="V50" s="160">
        <f t="shared" si="27"/>
        <v>0</v>
      </c>
      <c r="W50" s="160"/>
      <c r="X50" s="160" t="s">
        <v>101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102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33.75" outlineLevel="1" x14ac:dyDescent="0.2">
      <c r="A51" s="175">
        <v>39</v>
      </c>
      <c r="B51" s="176" t="s">
        <v>182</v>
      </c>
      <c r="C51" s="184" t="s">
        <v>183</v>
      </c>
      <c r="D51" s="177" t="s">
        <v>120</v>
      </c>
      <c r="E51" s="178">
        <v>1</v>
      </c>
      <c r="F51" s="179"/>
      <c r="G51" s="180">
        <f t="shared" si="21"/>
        <v>0</v>
      </c>
      <c r="H51" s="179">
        <v>0</v>
      </c>
      <c r="I51" s="180">
        <f t="shared" si="22"/>
        <v>0</v>
      </c>
      <c r="J51" s="179"/>
      <c r="K51" s="180">
        <f t="shared" si="23"/>
        <v>0</v>
      </c>
      <c r="L51" s="180">
        <v>21</v>
      </c>
      <c r="M51" s="180">
        <f t="shared" si="24"/>
        <v>0</v>
      </c>
      <c r="N51" s="180">
        <v>0</v>
      </c>
      <c r="O51" s="180">
        <f t="shared" si="25"/>
        <v>0</v>
      </c>
      <c r="P51" s="180">
        <v>0</v>
      </c>
      <c r="Q51" s="180">
        <f t="shared" si="26"/>
        <v>0</v>
      </c>
      <c r="R51" s="180"/>
      <c r="S51" s="180" t="s">
        <v>106</v>
      </c>
      <c r="T51" s="181" t="s">
        <v>100</v>
      </c>
      <c r="U51" s="160">
        <v>0</v>
      </c>
      <c r="V51" s="160">
        <f t="shared" si="27"/>
        <v>0</v>
      </c>
      <c r="W51" s="160"/>
      <c r="X51" s="160" t="s">
        <v>101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102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33.75" outlineLevel="1" x14ac:dyDescent="0.2">
      <c r="A52" s="175">
        <v>40</v>
      </c>
      <c r="B52" s="176" t="s">
        <v>184</v>
      </c>
      <c r="C52" s="184" t="s">
        <v>185</v>
      </c>
      <c r="D52" s="177" t="s">
        <v>120</v>
      </c>
      <c r="E52" s="178">
        <v>2</v>
      </c>
      <c r="F52" s="179"/>
      <c r="G52" s="180">
        <f t="shared" si="21"/>
        <v>0</v>
      </c>
      <c r="H52" s="179">
        <v>0</v>
      </c>
      <c r="I52" s="180">
        <f t="shared" si="22"/>
        <v>0</v>
      </c>
      <c r="J52" s="179"/>
      <c r="K52" s="180">
        <f t="shared" si="23"/>
        <v>0</v>
      </c>
      <c r="L52" s="180">
        <v>21</v>
      </c>
      <c r="M52" s="180">
        <f t="shared" si="24"/>
        <v>0</v>
      </c>
      <c r="N52" s="180">
        <v>0</v>
      </c>
      <c r="O52" s="180">
        <f t="shared" si="25"/>
        <v>0</v>
      </c>
      <c r="P52" s="180">
        <v>0</v>
      </c>
      <c r="Q52" s="180">
        <f t="shared" si="26"/>
        <v>0</v>
      </c>
      <c r="R52" s="180"/>
      <c r="S52" s="180" t="s">
        <v>106</v>
      </c>
      <c r="T52" s="181" t="s">
        <v>100</v>
      </c>
      <c r="U52" s="160">
        <v>0</v>
      </c>
      <c r="V52" s="160">
        <f t="shared" si="27"/>
        <v>0</v>
      </c>
      <c r="W52" s="160"/>
      <c r="X52" s="160" t="s">
        <v>101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102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75">
        <v>41</v>
      </c>
      <c r="B53" s="176" t="s">
        <v>186</v>
      </c>
      <c r="C53" s="184" t="s">
        <v>187</v>
      </c>
      <c r="D53" s="177" t="s">
        <v>120</v>
      </c>
      <c r="E53" s="178">
        <v>14</v>
      </c>
      <c r="F53" s="179"/>
      <c r="G53" s="180">
        <f t="shared" si="21"/>
        <v>0</v>
      </c>
      <c r="H53" s="179">
        <v>0</v>
      </c>
      <c r="I53" s="180">
        <f t="shared" si="22"/>
        <v>0</v>
      </c>
      <c r="J53" s="179"/>
      <c r="K53" s="180">
        <f t="shared" si="23"/>
        <v>0</v>
      </c>
      <c r="L53" s="180">
        <v>21</v>
      </c>
      <c r="M53" s="180">
        <f t="shared" si="24"/>
        <v>0</v>
      </c>
      <c r="N53" s="180">
        <v>0</v>
      </c>
      <c r="O53" s="180">
        <f t="shared" si="25"/>
        <v>0</v>
      </c>
      <c r="P53" s="180">
        <v>0</v>
      </c>
      <c r="Q53" s="180">
        <f t="shared" si="26"/>
        <v>0</v>
      </c>
      <c r="R53" s="180"/>
      <c r="S53" s="180" t="s">
        <v>106</v>
      </c>
      <c r="T53" s="181" t="s">
        <v>100</v>
      </c>
      <c r="U53" s="160">
        <v>0</v>
      </c>
      <c r="V53" s="160">
        <f t="shared" si="27"/>
        <v>0</v>
      </c>
      <c r="W53" s="160"/>
      <c r="X53" s="160" t="s">
        <v>101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102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56.25" outlineLevel="1" x14ac:dyDescent="0.2">
      <c r="A54" s="175">
        <v>42</v>
      </c>
      <c r="B54" s="176" t="s">
        <v>188</v>
      </c>
      <c r="C54" s="184" t="s">
        <v>189</v>
      </c>
      <c r="D54" s="177" t="s">
        <v>120</v>
      </c>
      <c r="E54" s="178">
        <v>12</v>
      </c>
      <c r="F54" s="179"/>
      <c r="G54" s="180">
        <f t="shared" si="21"/>
        <v>0</v>
      </c>
      <c r="H54" s="179"/>
      <c r="I54" s="180">
        <f t="shared" si="22"/>
        <v>0</v>
      </c>
      <c r="J54" s="179"/>
      <c r="K54" s="180">
        <f t="shared" si="23"/>
        <v>0</v>
      </c>
      <c r="L54" s="180">
        <v>21</v>
      </c>
      <c r="M54" s="180">
        <f t="shared" si="24"/>
        <v>0</v>
      </c>
      <c r="N54" s="180">
        <v>0</v>
      </c>
      <c r="O54" s="180">
        <f t="shared" si="25"/>
        <v>0</v>
      </c>
      <c r="P54" s="180">
        <v>0</v>
      </c>
      <c r="Q54" s="180">
        <f t="shared" si="26"/>
        <v>0</v>
      </c>
      <c r="R54" s="180" t="s">
        <v>190</v>
      </c>
      <c r="S54" s="180" t="s">
        <v>106</v>
      </c>
      <c r="T54" s="181" t="s">
        <v>100</v>
      </c>
      <c r="U54" s="160">
        <v>0</v>
      </c>
      <c r="V54" s="160">
        <f t="shared" si="27"/>
        <v>0</v>
      </c>
      <c r="W54" s="160"/>
      <c r="X54" s="160" t="s">
        <v>191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192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75">
        <v>43</v>
      </c>
      <c r="B55" s="176" t="s">
        <v>193</v>
      </c>
      <c r="C55" s="184" t="s">
        <v>194</v>
      </c>
      <c r="D55" s="177" t="s">
        <v>131</v>
      </c>
      <c r="E55" s="178">
        <v>3</v>
      </c>
      <c r="F55" s="179"/>
      <c r="G55" s="180">
        <f t="shared" si="21"/>
        <v>0</v>
      </c>
      <c r="H55" s="179"/>
      <c r="I55" s="180">
        <f t="shared" si="22"/>
        <v>0</v>
      </c>
      <c r="J55" s="179"/>
      <c r="K55" s="180">
        <f t="shared" si="23"/>
        <v>0</v>
      </c>
      <c r="L55" s="180">
        <v>21</v>
      </c>
      <c r="M55" s="180">
        <f t="shared" si="24"/>
        <v>0</v>
      </c>
      <c r="N55" s="180">
        <v>0</v>
      </c>
      <c r="O55" s="180">
        <f t="shared" si="25"/>
        <v>0</v>
      </c>
      <c r="P55" s="180">
        <v>0</v>
      </c>
      <c r="Q55" s="180">
        <f t="shared" si="26"/>
        <v>0</v>
      </c>
      <c r="R55" s="180"/>
      <c r="S55" s="180" t="s">
        <v>99</v>
      </c>
      <c r="T55" s="181" t="s">
        <v>100</v>
      </c>
      <c r="U55" s="160">
        <v>0</v>
      </c>
      <c r="V55" s="160">
        <f t="shared" si="27"/>
        <v>0</v>
      </c>
      <c r="W55" s="160"/>
      <c r="X55" s="160" t="s">
        <v>191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192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75">
        <v>44</v>
      </c>
      <c r="B56" s="176" t="s">
        <v>195</v>
      </c>
      <c r="C56" s="184" t="s">
        <v>196</v>
      </c>
      <c r="D56" s="177" t="s">
        <v>131</v>
      </c>
      <c r="E56" s="178">
        <v>2</v>
      </c>
      <c r="F56" s="179"/>
      <c r="G56" s="180">
        <f t="shared" si="21"/>
        <v>0</v>
      </c>
      <c r="H56" s="179">
        <v>0</v>
      </c>
      <c r="I56" s="180">
        <f t="shared" si="22"/>
        <v>0</v>
      </c>
      <c r="J56" s="179"/>
      <c r="K56" s="180">
        <f t="shared" si="23"/>
        <v>0</v>
      </c>
      <c r="L56" s="180">
        <v>21</v>
      </c>
      <c r="M56" s="180">
        <f t="shared" si="24"/>
        <v>0</v>
      </c>
      <c r="N56" s="180">
        <v>0</v>
      </c>
      <c r="O56" s="180">
        <f t="shared" si="25"/>
        <v>0</v>
      </c>
      <c r="P56" s="180">
        <v>0</v>
      </c>
      <c r="Q56" s="180">
        <f t="shared" si="26"/>
        <v>0</v>
      </c>
      <c r="R56" s="180"/>
      <c r="S56" s="180" t="s">
        <v>99</v>
      </c>
      <c r="T56" s="181" t="s">
        <v>100</v>
      </c>
      <c r="U56" s="160">
        <v>0</v>
      </c>
      <c r="V56" s="160">
        <f t="shared" si="27"/>
        <v>0</v>
      </c>
      <c r="W56" s="160"/>
      <c r="X56" s="160" t="s">
        <v>101</v>
      </c>
      <c r="Y56" s="153"/>
      <c r="Z56" s="153"/>
      <c r="AA56" s="153"/>
      <c r="AB56" s="153"/>
      <c r="AC56" s="153"/>
      <c r="AD56" s="153"/>
      <c r="AE56" s="153"/>
      <c r="AF56" s="153"/>
      <c r="AG56" s="153" t="s">
        <v>102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75">
        <v>45</v>
      </c>
      <c r="B57" s="176" t="s">
        <v>197</v>
      </c>
      <c r="C57" s="184" t="s">
        <v>198</v>
      </c>
      <c r="D57" s="177" t="s">
        <v>131</v>
      </c>
      <c r="E57" s="178">
        <v>1</v>
      </c>
      <c r="F57" s="179"/>
      <c r="G57" s="180">
        <f t="shared" si="21"/>
        <v>0</v>
      </c>
      <c r="H57" s="179">
        <v>0</v>
      </c>
      <c r="I57" s="180">
        <f t="shared" si="22"/>
        <v>0</v>
      </c>
      <c r="J57" s="179"/>
      <c r="K57" s="180">
        <f t="shared" si="23"/>
        <v>0</v>
      </c>
      <c r="L57" s="180">
        <v>21</v>
      </c>
      <c r="M57" s="180">
        <f t="shared" si="24"/>
        <v>0</v>
      </c>
      <c r="N57" s="180">
        <v>0</v>
      </c>
      <c r="O57" s="180">
        <f t="shared" si="25"/>
        <v>0</v>
      </c>
      <c r="P57" s="180">
        <v>0</v>
      </c>
      <c r="Q57" s="180">
        <f t="shared" si="26"/>
        <v>0</v>
      </c>
      <c r="R57" s="180"/>
      <c r="S57" s="180" t="s">
        <v>99</v>
      </c>
      <c r="T57" s="181" t="s">
        <v>100</v>
      </c>
      <c r="U57" s="160">
        <v>0</v>
      </c>
      <c r="V57" s="160">
        <f t="shared" si="27"/>
        <v>0</v>
      </c>
      <c r="W57" s="160"/>
      <c r="X57" s="160" t="s">
        <v>101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102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75">
        <v>46</v>
      </c>
      <c r="B58" s="176" t="s">
        <v>199</v>
      </c>
      <c r="C58" s="184" t="s">
        <v>200</v>
      </c>
      <c r="D58" s="177" t="s">
        <v>0</v>
      </c>
      <c r="E58" s="178">
        <v>684.16</v>
      </c>
      <c r="F58" s="179"/>
      <c r="G58" s="180">
        <f t="shared" si="21"/>
        <v>0</v>
      </c>
      <c r="H58" s="179">
        <v>0</v>
      </c>
      <c r="I58" s="180">
        <f t="shared" si="22"/>
        <v>0</v>
      </c>
      <c r="J58" s="179"/>
      <c r="K58" s="180">
        <f t="shared" si="23"/>
        <v>0</v>
      </c>
      <c r="L58" s="180">
        <v>21</v>
      </c>
      <c r="M58" s="180">
        <f t="shared" si="24"/>
        <v>0</v>
      </c>
      <c r="N58" s="180">
        <v>0</v>
      </c>
      <c r="O58" s="180">
        <f t="shared" si="25"/>
        <v>0</v>
      </c>
      <c r="P58" s="180">
        <v>0</v>
      </c>
      <c r="Q58" s="180">
        <f t="shared" si="26"/>
        <v>0</v>
      </c>
      <c r="R58" s="180"/>
      <c r="S58" s="180" t="s">
        <v>106</v>
      </c>
      <c r="T58" s="181" t="s">
        <v>100</v>
      </c>
      <c r="U58" s="160">
        <v>0</v>
      </c>
      <c r="V58" s="160">
        <f t="shared" si="27"/>
        <v>0</v>
      </c>
      <c r="W58" s="160"/>
      <c r="X58" s="160" t="s">
        <v>101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102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x14ac:dyDescent="0.2">
      <c r="A59" s="162" t="s">
        <v>94</v>
      </c>
      <c r="B59" s="163" t="s">
        <v>61</v>
      </c>
      <c r="C59" s="183" t="s">
        <v>62</v>
      </c>
      <c r="D59" s="164"/>
      <c r="E59" s="165"/>
      <c r="F59" s="166"/>
      <c r="G59" s="166">
        <f>SUMIF(AG60:AG64,"&lt;&gt;NOR",G60:G64)</f>
        <v>0</v>
      </c>
      <c r="H59" s="166"/>
      <c r="I59" s="166">
        <f>SUM(I60:I64)</f>
        <v>0</v>
      </c>
      <c r="J59" s="166"/>
      <c r="K59" s="166">
        <f>SUM(K60:K64)</f>
        <v>0</v>
      </c>
      <c r="L59" s="166"/>
      <c r="M59" s="166">
        <f>SUM(M60:M64)</f>
        <v>0</v>
      </c>
      <c r="N59" s="166"/>
      <c r="O59" s="166">
        <f>SUM(O60:O64)</f>
        <v>0</v>
      </c>
      <c r="P59" s="166"/>
      <c r="Q59" s="166">
        <f>SUM(Q60:Q64)</f>
        <v>0</v>
      </c>
      <c r="R59" s="166"/>
      <c r="S59" s="166"/>
      <c r="T59" s="167"/>
      <c r="U59" s="161"/>
      <c r="V59" s="161">
        <f>SUM(V60:V64)</f>
        <v>0</v>
      </c>
      <c r="W59" s="161"/>
      <c r="X59" s="161"/>
      <c r="AG59" t="s">
        <v>95</v>
      </c>
    </row>
    <row r="60" spans="1:60" outlineLevel="1" x14ac:dyDescent="0.2">
      <c r="A60" s="175">
        <v>47</v>
      </c>
      <c r="B60" s="176" t="s">
        <v>201</v>
      </c>
      <c r="C60" s="184" t="s">
        <v>202</v>
      </c>
      <c r="D60" s="177" t="s">
        <v>131</v>
      </c>
      <c r="E60" s="178">
        <v>12</v>
      </c>
      <c r="F60" s="179"/>
      <c r="G60" s="180">
        <f>ROUND(E60*F60,2)</f>
        <v>0</v>
      </c>
      <c r="H60" s="179">
        <v>0</v>
      </c>
      <c r="I60" s="180">
        <f>ROUND(E60*H60,2)</f>
        <v>0</v>
      </c>
      <c r="J60" s="179"/>
      <c r="K60" s="180">
        <f>ROUND(E60*J60,2)</f>
        <v>0</v>
      </c>
      <c r="L60" s="180">
        <v>21</v>
      </c>
      <c r="M60" s="180">
        <f>G60*(1+L60/100)</f>
        <v>0</v>
      </c>
      <c r="N60" s="180">
        <v>0</v>
      </c>
      <c r="O60" s="180">
        <f>ROUND(E60*N60,2)</f>
        <v>0</v>
      </c>
      <c r="P60" s="180">
        <v>0</v>
      </c>
      <c r="Q60" s="180">
        <f>ROUND(E60*P60,2)</f>
        <v>0</v>
      </c>
      <c r="R60" s="180"/>
      <c r="S60" s="180" t="s">
        <v>99</v>
      </c>
      <c r="T60" s="181" t="s">
        <v>100</v>
      </c>
      <c r="U60" s="160">
        <v>0</v>
      </c>
      <c r="V60" s="160">
        <f>ROUND(E60*U60,2)</f>
        <v>0</v>
      </c>
      <c r="W60" s="160"/>
      <c r="X60" s="160" t="s">
        <v>101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102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33.75" outlineLevel="1" x14ac:dyDescent="0.2">
      <c r="A61" s="175">
        <v>48</v>
      </c>
      <c r="B61" s="176" t="s">
        <v>203</v>
      </c>
      <c r="C61" s="184" t="s">
        <v>204</v>
      </c>
      <c r="D61" s="177" t="s">
        <v>120</v>
      </c>
      <c r="E61" s="178">
        <v>8</v>
      </c>
      <c r="F61" s="179"/>
      <c r="G61" s="180">
        <f>ROUND(E61*F61,2)</f>
        <v>0</v>
      </c>
      <c r="H61" s="179">
        <v>0</v>
      </c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80">
        <v>0</v>
      </c>
      <c r="O61" s="180">
        <f>ROUND(E61*N61,2)</f>
        <v>0</v>
      </c>
      <c r="P61" s="180">
        <v>0</v>
      </c>
      <c r="Q61" s="180">
        <f>ROUND(E61*P61,2)</f>
        <v>0</v>
      </c>
      <c r="R61" s="180"/>
      <c r="S61" s="180" t="s">
        <v>106</v>
      </c>
      <c r="T61" s="181" t="s">
        <v>100</v>
      </c>
      <c r="U61" s="160">
        <v>0</v>
      </c>
      <c r="V61" s="160">
        <f>ROUND(E61*U61,2)</f>
        <v>0</v>
      </c>
      <c r="W61" s="160"/>
      <c r="X61" s="160" t="s">
        <v>101</v>
      </c>
      <c r="Y61" s="153"/>
      <c r="Z61" s="153"/>
      <c r="AA61" s="153"/>
      <c r="AB61" s="153"/>
      <c r="AC61" s="153"/>
      <c r="AD61" s="153"/>
      <c r="AE61" s="153"/>
      <c r="AF61" s="153"/>
      <c r="AG61" s="153" t="s">
        <v>102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33.75" outlineLevel="1" x14ac:dyDescent="0.2">
      <c r="A62" s="175">
        <v>49</v>
      </c>
      <c r="B62" s="176" t="s">
        <v>205</v>
      </c>
      <c r="C62" s="184" t="s">
        <v>206</v>
      </c>
      <c r="D62" s="177" t="s">
        <v>120</v>
      </c>
      <c r="E62" s="178">
        <v>4</v>
      </c>
      <c r="F62" s="179"/>
      <c r="G62" s="180">
        <f>ROUND(E62*F62,2)</f>
        <v>0</v>
      </c>
      <c r="H62" s="179">
        <v>0</v>
      </c>
      <c r="I62" s="180">
        <f>ROUND(E62*H62,2)</f>
        <v>0</v>
      </c>
      <c r="J62" s="179"/>
      <c r="K62" s="180">
        <f>ROUND(E62*J62,2)</f>
        <v>0</v>
      </c>
      <c r="L62" s="180">
        <v>21</v>
      </c>
      <c r="M62" s="180">
        <f>G62*(1+L62/100)</f>
        <v>0</v>
      </c>
      <c r="N62" s="180">
        <v>0</v>
      </c>
      <c r="O62" s="180">
        <f>ROUND(E62*N62,2)</f>
        <v>0</v>
      </c>
      <c r="P62" s="180">
        <v>0</v>
      </c>
      <c r="Q62" s="180">
        <f>ROUND(E62*P62,2)</f>
        <v>0</v>
      </c>
      <c r="R62" s="180"/>
      <c r="S62" s="180" t="s">
        <v>106</v>
      </c>
      <c r="T62" s="181" t="s">
        <v>100</v>
      </c>
      <c r="U62" s="160">
        <v>0</v>
      </c>
      <c r="V62" s="160">
        <f>ROUND(E62*U62,2)</f>
        <v>0</v>
      </c>
      <c r="W62" s="160"/>
      <c r="X62" s="160" t="s">
        <v>101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102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33.75" outlineLevel="1" x14ac:dyDescent="0.2">
      <c r="A63" s="175">
        <v>50</v>
      </c>
      <c r="B63" s="176" t="s">
        <v>207</v>
      </c>
      <c r="C63" s="184" t="s">
        <v>208</v>
      </c>
      <c r="D63" s="177" t="s">
        <v>120</v>
      </c>
      <c r="E63" s="178">
        <v>8</v>
      </c>
      <c r="F63" s="179"/>
      <c r="G63" s="180">
        <f>ROUND(E63*F63,2)</f>
        <v>0</v>
      </c>
      <c r="H63" s="179">
        <v>0</v>
      </c>
      <c r="I63" s="180">
        <f>ROUND(E63*H63,2)</f>
        <v>0</v>
      </c>
      <c r="J63" s="179"/>
      <c r="K63" s="180">
        <f>ROUND(E63*J63,2)</f>
        <v>0</v>
      </c>
      <c r="L63" s="180">
        <v>21</v>
      </c>
      <c r="M63" s="180">
        <f>G63*(1+L63/100)</f>
        <v>0</v>
      </c>
      <c r="N63" s="180">
        <v>0</v>
      </c>
      <c r="O63" s="180">
        <f>ROUND(E63*N63,2)</f>
        <v>0</v>
      </c>
      <c r="P63" s="180">
        <v>0</v>
      </c>
      <c r="Q63" s="180">
        <f>ROUND(E63*P63,2)</f>
        <v>0</v>
      </c>
      <c r="R63" s="180"/>
      <c r="S63" s="180" t="s">
        <v>106</v>
      </c>
      <c r="T63" s="181" t="s">
        <v>100</v>
      </c>
      <c r="U63" s="160">
        <v>0</v>
      </c>
      <c r="V63" s="160">
        <f>ROUND(E63*U63,2)</f>
        <v>0</v>
      </c>
      <c r="W63" s="160"/>
      <c r="X63" s="160" t="s">
        <v>101</v>
      </c>
      <c r="Y63" s="153"/>
      <c r="Z63" s="153"/>
      <c r="AA63" s="153"/>
      <c r="AB63" s="153"/>
      <c r="AC63" s="153"/>
      <c r="AD63" s="153"/>
      <c r="AE63" s="153"/>
      <c r="AF63" s="153"/>
      <c r="AG63" s="153" t="s">
        <v>102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75">
        <v>51</v>
      </c>
      <c r="B64" s="176" t="s">
        <v>209</v>
      </c>
      <c r="C64" s="184" t="s">
        <v>210</v>
      </c>
      <c r="D64" s="177" t="s">
        <v>0</v>
      </c>
      <c r="E64" s="178">
        <v>14.2796</v>
      </c>
      <c r="F64" s="179"/>
      <c r="G64" s="180">
        <f>ROUND(E64*F64,2)</f>
        <v>0</v>
      </c>
      <c r="H64" s="179">
        <v>0</v>
      </c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80">
        <v>0</v>
      </c>
      <c r="O64" s="180">
        <f>ROUND(E64*N64,2)</f>
        <v>0</v>
      </c>
      <c r="P64" s="180">
        <v>0</v>
      </c>
      <c r="Q64" s="180">
        <f>ROUND(E64*P64,2)</f>
        <v>0</v>
      </c>
      <c r="R64" s="180"/>
      <c r="S64" s="180" t="s">
        <v>106</v>
      </c>
      <c r="T64" s="181" t="s">
        <v>100</v>
      </c>
      <c r="U64" s="160">
        <v>0</v>
      </c>
      <c r="V64" s="160">
        <f>ROUND(E64*U64,2)</f>
        <v>0</v>
      </c>
      <c r="W64" s="160"/>
      <c r="X64" s="160" t="s">
        <v>101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102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x14ac:dyDescent="0.2">
      <c r="A65" s="162" t="s">
        <v>94</v>
      </c>
      <c r="B65" s="163" t="s">
        <v>63</v>
      </c>
      <c r="C65" s="183" t="s">
        <v>64</v>
      </c>
      <c r="D65" s="164"/>
      <c r="E65" s="165"/>
      <c r="F65" s="166"/>
      <c r="G65" s="166">
        <f>SUMIF(AG66:AG66,"&lt;&gt;NOR",G66:G66)</f>
        <v>0</v>
      </c>
      <c r="H65" s="166"/>
      <c r="I65" s="166">
        <f>SUM(I66:I66)</f>
        <v>0</v>
      </c>
      <c r="J65" s="166"/>
      <c r="K65" s="166">
        <f>SUM(K66:K66)</f>
        <v>0</v>
      </c>
      <c r="L65" s="166"/>
      <c r="M65" s="166">
        <f>SUM(M66:M66)</f>
        <v>0</v>
      </c>
      <c r="N65" s="166"/>
      <c r="O65" s="166">
        <f>SUM(O66:O66)</f>
        <v>0</v>
      </c>
      <c r="P65" s="166"/>
      <c r="Q65" s="166">
        <f>SUM(Q66:Q66)</f>
        <v>0</v>
      </c>
      <c r="R65" s="166"/>
      <c r="S65" s="166"/>
      <c r="T65" s="167"/>
      <c r="U65" s="161"/>
      <c r="V65" s="161">
        <f>SUM(V66:V66)</f>
        <v>0</v>
      </c>
      <c r="W65" s="161"/>
      <c r="X65" s="161"/>
      <c r="AG65" t="s">
        <v>95</v>
      </c>
    </row>
    <row r="66" spans="1:60" ht="33.75" outlineLevel="1" x14ac:dyDescent="0.2">
      <c r="A66" s="175">
        <v>52</v>
      </c>
      <c r="B66" s="176" t="s">
        <v>211</v>
      </c>
      <c r="C66" s="184" t="s">
        <v>212</v>
      </c>
      <c r="D66" s="177" t="s">
        <v>105</v>
      </c>
      <c r="E66" s="178">
        <v>25</v>
      </c>
      <c r="F66" s="179"/>
      <c r="G66" s="180">
        <f>ROUND(E66*F66,2)</f>
        <v>0</v>
      </c>
      <c r="H66" s="179">
        <v>0</v>
      </c>
      <c r="I66" s="180">
        <f>ROUND(E66*H66,2)</f>
        <v>0</v>
      </c>
      <c r="J66" s="179"/>
      <c r="K66" s="180">
        <f>ROUND(E66*J66,2)</f>
        <v>0</v>
      </c>
      <c r="L66" s="180">
        <v>21</v>
      </c>
      <c r="M66" s="180">
        <f>G66*(1+L66/100)</f>
        <v>0</v>
      </c>
      <c r="N66" s="180">
        <v>0</v>
      </c>
      <c r="O66" s="180">
        <f>ROUND(E66*N66,2)</f>
        <v>0</v>
      </c>
      <c r="P66" s="180">
        <v>0</v>
      </c>
      <c r="Q66" s="180">
        <f>ROUND(E66*P66,2)</f>
        <v>0</v>
      </c>
      <c r="R66" s="180"/>
      <c r="S66" s="180" t="s">
        <v>106</v>
      </c>
      <c r="T66" s="181" t="s">
        <v>100</v>
      </c>
      <c r="U66" s="160">
        <v>0</v>
      </c>
      <c r="V66" s="160">
        <f>ROUND(E66*U66,2)</f>
        <v>0</v>
      </c>
      <c r="W66" s="160"/>
      <c r="X66" s="160" t="s">
        <v>101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102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62" t="s">
        <v>94</v>
      </c>
      <c r="B67" s="163" t="s">
        <v>65</v>
      </c>
      <c r="C67" s="183" t="s">
        <v>66</v>
      </c>
      <c r="D67" s="164"/>
      <c r="E67" s="165"/>
      <c r="F67" s="166"/>
      <c r="G67" s="166">
        <f>SUMIF(AG68:AG71,"&lt;&gt;NOR",G68:G71)</f>
        <v>0</v>
      </c>
      <c r="H67" s="166"/>
      <c r="I67" s="166">
        <f>SUM(I68:I71)</f>
        <v>0</v>
      </c>
      <c r="J67" s="166"/>
      <c r="K67" s="166">
        <f>SUM(K68:K71)</f>
        <v>0</v>
      </c>
      <c r="L67" s="166"/>
      <c r="M67" s="166">
        <f>SUM(M68:M71)</f>
        <v>0</v>
      </c>
      <c r="N67" s="166"/>
      <c r="O67" s="166">
        <f>SUM(O68:O71)</f>
        <v>0</v>
      </c>
      <c r="P67" s="166"/>
      <c r="Q67" s="166">
        <f>SUM(Q68:Q71)</f>
        <v>0</v>
      </c>
      <c r="R67" s="166"/>
      <c r="S67" s="166"/>
      <c r="T67" s="167"/>
      <c r="U67" s="161"/>
      <c r="V67" s="161">
        <f>SUM(V68:V71)</f>
        <v>0</v>
      </c>
      <c r="W67" s="161"/>
      <c r="X67" s="161"/>
      <c r="AG67" t="s">
        <v>95</v>
      </c>
    </row>
    <row r="68" spans="1:60" outlineLevel="1" x14ac:dyDescent="0.2">
      <c r="A68" s="175">
        <v>53</v>
      </c>
      <c r="B68" s="176" t="s">
        <v>213</v>
      </c>
      <c r="C68" s="184" t="s">
        <v>214</v>
      </c>
      <c r="D68" s="177" t="s">
        <v>215</v>
      </c>
      <c r="E68" s="178">
        <v>2</v>
      </c>
      <c r="F68" s="179"/>
      <c r="G68" s="180">
        <f>ROUND(E68*F68,2)</f>
        <v>0</v>
      </c>
      <c r="H68" s="179">
        <v>0</v>
      </c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0</v>
      </c>
      <c r="O68" s="180">
        <f>ROUND(E68*N68,2)</f>
        <v>0</v>
      </c>
      <c r="P68" s="180">
        <v>0</v>
      </c>
      <c r="Q68" s="180">
        <f>ROUND(E68*P68,2)</f>
        <v>0</v>
      </c>
      <c r="R68" s="180"/>
      <c r="S68" s="180" t="s">
        <v>99</v>
      </c>
      <c r="T68" s="181" t="s">
        <v>100</v>
      </c>
      <c r="U68" s="160">
        <v>0</v>
      </c>
      <c r="V68" s="160">
        <f>ROUND(E68*U68,2)</f>
        <v>0</v>
      </c>
      <c r="W68" s="160"/>
      <c r="X68" s="160" t="s">
        <v>101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102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75">
        <v>54</v>
      </c>
      <c r="B69" s="176" t="s">
        <v>216</v>
      </c>
      <c r="C69" s="184" t="s">
        <v>217</v>
      </c>
      <c r="D69" s="177" t="s">
        <v>215</v>
      </c>
      <c r="E69" s="178">
        <v>6</v>
      </c>
      <c r="F69" s="179"/>
      <c r="G69" s="180">
        <f>ROUND(E69*F69,2)</f>
        <v>0</v>
      </c>
      <c r="H69" s="179">
        <v>0</v>
      </c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0</v>
      </c>
      <c r="N69" s="180">
        <v>0</v>
      </c>
      <c r="O69" s="180">
        <f>ROUND(E69*N69,2)</f>
        <v>0</v>
      </c>
      <c r="P69" s="180">
        <v>0</v>
      </c>
      <c r="Q69" s="180">
        <f>ROUND(E69*P69,2)</f>
        <v>0</v>
      </c>
      <c r="R69" s="180"/>
      <c r="S69" s="180" t="s">
        <v>99</v>
      </c>
      <c r="T69" s="181" t="s">
        <v>100</v>
      </c>
      <c r="U69" s="160">
        <v>0</v>
      </c>
      <c r="V69" s="160">
        <f>ROUND(E69*U69,2)</f>
        <v>0</v>
      </c>
      <c r="W69" s="160"/>
      <c r="X69" s="160" t="s">
        <v>101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102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75">
        <v>55</v>
      </c>
      <c r="B70" s="176" t="s">
        <v>218</v>
      </c>
      <c r="C70" s="184" t="s">
        <v>219</v>
      </c>
      <c r="D70" s="177" t="s">
        <v>220</v>
      </c>
      <c r="E70" s="178">
        <v>1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0"/>
      <c r="S70" s="180" t="s">
        <v>99</v>
      </c>
      <c r="T70" s="181" t="s">
        <v>100</v>
      </c>
      <c r="U70" s="160">
        <v>0</v>
      </c>
      <c r="V70" s="160">
        <f>ROUND(E70*U70,2)</f>
        <v>0</v>
      </c>
      <c r="W70" s="160"/>
      <c r="X70" s="160" t="s">
        <v>191</v>
      </c>
      <c r="Y70" s="153"/>
      <c r="Z70" s="153"/>
      <c r="AA70" s="153"/>
      <c r="AB70" s="153"/>
      <c r="AC70" s="153"/>
      <c r="AD70" s="153"/>
      <c r="AE70" s="153"/>
      <c r="AF70" s="153"/>
      <c r="AG70" s="153" t="s">
        <v>192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8">
        <v>56</v>
      </c>
      <c r="B71" s="169" t="s">
        <v>221</v>
      </c>
      <c r="C71" s="185" t="s">
        <v>222</v>
      </c>
      <c r="D71" s="170" t="s">
        <v>215</v>
      </c>
      <c r="E71" s="171">
        <v>20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21</v>
      </c>
      <c r="M71" s="173">
        <f>G71*(1+L71/100)</f>
        <v>0</v>
      </c>
      <c r="N71" s="173">
        <v>0</v>
      </c>
      <c r="O71" s="173">
        <f>ROUND(E71*N71,2)</f>
        <v>0</v>
      </c>
      <c r="P71" s="173">
        <v>0</v>
      </c>
      <c r="Q71" s="173">
        <f>ROUND(E71*P71,2)</f>
        <v>0</v>
      </c>
      <c r="R71" s="173"/>
      <c r="S71" s="173" t="s">
        <v>99</v>
      </c>
      <c r="T71" s="174" t="s">
        <v>100</v>
      </c>
      <c r="U71" s="160">
        <v>0</v>
      </c>
      <c r="V71" s="160">
        <f>ROUND(E71*U71,2)</f>
        <v>0</v>
      </c>
      <c r="W71" s="160"/>
      <c r="X71" s="160" t="s">
        <v>191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192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x14ac:dyDescent="0.2">
      <c r="A72" s="5"/>
      <c r="B72" s="6"/>
      <c r="C72" s="186"/>
      <c r="D72" s="8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AE72">
        <v>15</v>
      </c>
      <c r="AF72">
        <v>21</v>
      </c>
    </row>
    <row r="73" spans="1:60" x14ac:dyDescent="0.2">
      <c r="A73" s="156"/>
      <c r="B73" s="157" t="s">
        <v>30</v>
      </c>
      <c r="C73" s="187"/>
      <c r="D73" s="158"/>
      <c r="E73" s="159"/>
      <c r="F73" s="159"/>
      <c r="G73" s="182">
        <f>G8+G15+G18+G26+G35+G59+G65+G67</f>
        <v>0</v>
      </c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AE73">
        <f>SUMIF(L7:L71,AE72,G7:G71)</f>
        <v>0</v>
      </c>
      <c r="AF73">
        <f>SUMIF(L7:L71,AF72,G7:G71)</f>
        <v>0</v>
      </c>
      <c r="AG73" t="s">
        <v>223</v>
      </c>
    </row>
    <row r="74" spans="1:60" x14ac:dyDescent="0.2">
      <c r="A74" s="5"/>
      <c r="B74" s="6"/>
      <c r="C74" s="186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60" x14ac:dyDescent="0.2">
      <c r="A75" s="5"/>
      <c r="B75" s="6"/>
      <c r="C75" s="186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60" x14ac:dyDescent="0.2">
      <c r="A76" s="257" t="s">
        <v>224</v>
      </c>
      <c r="B76" s="257"/>
      <c r="C76" s="258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60" x14ac:dyDescent="0.2">
      <c r="A77" s="238"/>
      <c r="B77" s="239"/>
      <c r="C77" s="240"/>
      <c r="D77" s="239"/>
      <c r="E77" s="239"/>
      <c r="F77" s="239"/>
      <c r="G77" s="241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AG77" t="s">
        <v>225</v>
      </c>
    </row>
    <row r="78" spans="1:60" x14ac:dyDescent="0.2">
      <c r="A78" s="242"/>
      <c r="B78" s="243"/>
      <c r="C78" s="244"/>
      <c r="D78" s="243"/>
      <c r="E78" s="243"/>
      <c r="F78" s="243"/>
      <c r="G78" s="24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60" x14ac:dyDescent="0.2">
      <c r="A79" s="242"/>
      <c r="B79" s="243"/>
      <c r="C79" s="244"/>
      <c r="D79" s="243"/>
      <c r="E79" s="243"/>
      <c r="F79" s="243"/>
      <c r="G79" s="24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60" x14ac:dyDescent="0.2">
      <c r="A80" s="242"/>
      <c r="B80" s="243"/>
      <c r="C80" s="244"/>
      <c r="D80" s="243"/>
      <c r="E80" s="243"/>
      <c r="F80" s="243"/>
      <c r="G80" s="24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33" x14ac:dyDescent="0.2">
      <c r="A81" s="246"/>
      <c r="B81" s="247"/>
      <c r="C81" s="248"/>
      <c r="D81" s="247"/>
      <c r="E81" s="247"/>
      <c r="F81" s="247"/>
      <c r="G81" s="249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33" x14ac:dyDescent="0.2">
      <c r="A82" s="5"/>
      <c r="B82" s="6"/>
      <c r="C82" s="186"/>
      <c r="D82" s="8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33" x14ac:dyDescent="0.2">
      <c r="C83" s="188"/>
      <c r="D83" s="144"/>
      <c r="AG83" t="s">
        <v>226</v>
      </c>
    </row>
    <row r="84" spans="1:33" x14ac:dyDescent="0.2">
      <c r="D84" s="144"/>
    </row>
    <row r="85" spans="1:33" x14ac:dyDescent="0.2">
      <c r="D85" s="144"/>
    </row>
    <row r="86" spans="1:33" x14ac:dyDescent="0.2">
      <c r="D86" s="144"/>
    </row>
    <row r="87" spans="1:33" x14ac:dyDescent="0.2">
      <c r="D87" s="144"/>
    </row>
    <row r="88" spans="1:33" x14ac:dyDescent="0.2">
      <c r="D88" s="144"/>
    </row>
    <row r="89" spans="1:33" x14ac:dyDescent="0.2">
      <c r="D89" s="144"/>
    </row>
    <row r="90" spans="1:33" x14ac:dyDescent="0.2">
      <c r="D90" s="144"/>
    </row>
    <row r="91" spans="1:33" x14ac:dyDescent="0.2">
      <c r="D91" s="144"/>
    </row>
    <row r="92" spans="1:33" x14ac:dyDescent="0.2">
      <c r="D92" s="144"/>
    </row>
    <row r="93" spans="1:33" x14ac:dyDescent="0.2">
      <c r="D93" s="144"/>
    </row>
    <row r="94" spans="1:33" x14ac:dyDescent="0.2">
      <c r="D94" s="144"/>
    </row>
    <row r="95" spans="1:33" x14ac:dyDescent="0.2">
      <c r="D95" s="144"/>
    </row>
    <row r="96" spans="1:33" x14ac:dyDescent="0.2">
      <c r="D96" s="144"/>
    </row>
    <row r="97" spans="4:4" x14ac:dyDescent="0.2">
      <c r="D97" s="144"/>
    </row>
    <row r="98" spans="4:4" x14ac:dyDescent="0.2">
      <c r="D98" s="144"/>
    </row>
    <row r="99" spans="4:4" x14ac:dyDescent="0.2">
      <c r="D99" s="144"/>
    </row>
    <row r="100" spans="4:4" x14ac:dyDescent="0.2">
      <c r="D100" s="144"/>
    </row>
    <row r="101" spans="4:4" x14ac:dyDescent="0.2">
      <c r="D101" s="144"/>
    </row>
    <row r="102" spans="4:4" x14ac:dyDescent="0.2">
      <c r="D102" s="144"/>
    </row>
    <row r="103" spans="4:4" x14ac:dyDescent="0.2">
      <c r="D103" s="144"/>
    </row>
    <row r="104" spans="4:4" x14ac:dyDescent="0.2">
      <c r="D104" s="144"/>
    </row>
    <row r="105" spans="4:4" x14ac:dyDescent="0.2">
      <c r="D105" s="144"/>
    </row>
    <row r="106" spans="4:4" x14ac:dyDescent="0.2">
      <c r="D106" s="144"/>
    </row>
    <row r="107" spans="4:4" x14ac:dyDescent="0.2">
      <c r="D107" s="144"/>
    </row>
    <row r="108" spans="4:4" x14ac:dyDescent="0.2">
      <c r="D108" s="144"/>
    </row>
    <row r="109" spans="4:4" x14ac:dyDescent="0.2">
      <c r="D109" s="144"/>
    </row>
    <row r="110" spans="4:4" x14ac:dyDescent="0.2">
      <c r="D110" s="144"/>
    </row>
    <row r="111" spans="4:4" x14ac:dyDescent="0.2">
      <c r="D111" s="144"/>
    </row>
    <row r="112" spans="4:4" x14ac:dyDescent="0.2">
      <c r="D112" s="144"/>
    </row>
    <row r="113" spans="4:4" x14ac:dyDescent="0.2">
      <c r="D113" s="144"/>
    </row>
    <row r="114" spans="4:4" x14ac:dyDescent="0.2">
      <c r="D114" s="144"/>
    </row>
    <row r="115" spans="4:4" x14ac:dyDescent="0.2">
      <c r="D115" s="144"/>
    </row>
    <row r="116" spans="4:4" x14ac:dyDescent="0.2">
      <c r="D116" s="144"/>
    </row>
    <row r="117" spans="4:4" x14ac:dyDescent="0.2">
      <c r="D117" s="144"/>
    </row>
    <row r="118" spans="4:4" x14ac:dyDescent="0.2">
      <c r="D118" s="144"/>
    </row>
    <row r="119" spans="4:4" x14ac:dyDescent="0.2">
      <c r="D119" s="144"/>
    </row>
    <row r="120" spans="4:4" x14ac:dyDescent="0.2">
      <c r="D120" s="144"/>
    </row>
    <row r="121" spans="4:4" x14ac:dyDescent="0.2">
      <c r="D121" s="144"/>
    </row>
    <row r="122" spans="4:4" x14ac:dyDescent="0.2">
      <c r="D122" s="144"/>
    </row>
    <row r="123" spans="4:4" x14ac:dyDescent="0.2">
      <c r="D123" s="144"/>
    </row>
    <row r="124" spans="4:4" x14ac:dyDescent="0.2">
      <c r="D124" s="144"/>
    </row>
    <row r="125" spans="4:4" x14ac:dyDescent="0.2">
      <c r="D125" s="144"/>
    </row>
    <row r="126" spans="4:4" x14ac:dyDescent="0.2">
      <c r="D126" s="144"/>
    </row>
    <row r="127" spans="4:4" x14ac:dyDescent="0.2">
      <c r="D127" s="144"/>
    </row>
    <row r="128" spans="4:4" x14ac:dyDescent="0.2">
      <c r="D128" s="144"/>
    </row>
    <row r="129" spans="4:4" x14ac:dyDescent="0.2">
      <c r="D129" s="144"/>
    </row>
    <row r="130" spans="4:4" x14ac:dyDescent="0.2">
      <c r="D130" s="144"/>
    </row>
    <row r="131" spans="4:4" x14ac:dyDescent="0.2">
      <c r="D131" s="144"/>
    </row>
    <row r="132" spans="4:4" x14ac:dyDescent="0.2">
      <c r="D132" s="144"/>
    </row>
    <row r="133" spans="4:4" x14ac:dyDescent="0.2">
      <c r="D133" s="144"/>
    </row>
    <row r="134" spans="4:4" x14ac:dyDescent="0.2">
      <c r="D134" s="144"/>
    </row>
    <row r="135" spans="4:4" x14ac:dyDescent="0.2">
      <c r="D135" s="144"/>
    </row>
    <row r="136" spans="4:4" x14ac:dyDescent="0.2">
      <c r="D136" s="144"/>
    </row>
    <row r="137" spans="4:4" x14ac:dyDescent="0.2">
      <c r="D137" s="144"/>
    </row>
    <row r="138" spans="4:4" x14ac:dyDescent="0.2">
      <c r="D138" s="144"/>
    </row>
    <row r="139" spans="4:4" x14ac:dyDescent="0.2">
      <c r="D139" s="144"/>
    </row>
    <row r="140" spans="4:4" x14ac:dyDescent="0.2">
      <c r="D140" s="144"/>
    </row>
    <row r="141" spans="4:4" x14ac:dyDescent="0.2">
      <c r="D141" s="144"/>
    </row>
    <row r="142" spans="4:4" x14ac:dyDescent="0.2">
      <c r="D142" s="144"/>
    </row>
    <row r="143" spans="4:4" x14ac:dyDescent="0.2">
      <c r="D143" s="144"/>
    </row>
    <row r="144" spans="4:4" x14ac:dyDescent="0.2">
      <c r="D144" s="144"/>
    </row>
    <row r="145" spans="4:4" x14ac:dyDescent="0.2">
      <c r="D145" s="144"/>
    </row>
    <row r="146" spans="4:4" x14ac:dyDescent="0.2">
      <c r="D146" s="144"/>
    </row>
    <row r="147" spans="4:4" x14ac:dyDescent="0.2">
      <c r="D147" s="144"/>
    </row>
    <row r="148" spans="4:4" x14ac:dyDescent="0.2">
      <c r="D148" s="144"/>
    </row>
    <row r="149" spans="4:4" x14ac:dyDescent="0.2">
      <c r="D149" s="144"/>
    </row>
    <row r="150" spans="4:4" x14ac:dyDescent="0.2">
      <c r="D150" s="144"/>
    </row>
    <row r="151" spans="4:4" x14ac:dyDescent="0.2">
      <c r="D151" s="144"/>
    </row>
    <row r="152" spans="4:4" x14ac:dyDescent="0.2">
      <c r="D152" s="144"/>
    </row>
    <row r="153" spans="4:4" x14ac:dyDescent="0.2">
      <c r="D153" s="144"/>
    </row>
    <row r="154" spans="4:4" x14ac:dyDescent="0.2">
      <c r="D154" s="144"/>
    </row>
    <row r="155" spans="4:4" x14ac:dyDescent="0.2">
      <c r="D155" s="144"/>
    </row>
    <row r="156" spans="4:4" x14ac:dyDescent="0.2">
      <c r="D156" s="144"/>
    </row>
    <row r="157" spans="4:4" x14ac:dyDescent="0.2">
      <c r="D157" s="144"/>
    </row>
    <row r="158" spans="4:4" x14ac:dyDescent="0.2">
      <c r="D158" s="144"/>
    </row>
    <row r="159" spans="4:4" x14ac:dyDescent="0.2">
      <c r="D159" s="144"/>
    </row>
    <row r="160" spans="4:4" x14ac:dyDescent="0.2">
      <c r="D160" s="144"/>
    </row>
    <row r="161" spans="4:4" x14ac:dyDescent="0.2">
      <c r="D161" s="144"/>
    </row>
    <row r="162" spans="4:4" x14ac:dyDescent="0.2">
      <c r="D162" s="144"/>
    </row>
    <row r="163" spans="4:4" x14ac:dyDescent="0.2">
      <c r="D163" s="144"/>
    </row>
    <row r="164" spans="4:4" x14ac:dyDescent="0.2">
      <c r="D164" s="144"/>
    </row>
    <row r="165" spans="4:4" x14ac:dyDescent="0.2">
      <c r="D165" s="144"/>
    </row>
    <row r="166" spans="4:4" x14ac:dyDescent="0.2">
      <c r="D166" s="144"/>
    </row>
    <row r="167" spans="4:4" x14ac:dyDescent="0.2">
      <c r="D167" s="144"/>
    </row>
    <row r="168" spans="4:4" x14ac:dyDescent="0.2">
      <c r="D168" s="144"/>
    </row>
    <row r="169" spans="4:4" x14ac:dyDescent="0.2">
      <c r="D169" s="144"/>
    </row>
    <row r="170" spans="4:4" x14ac:dyDescent="0.2">
      <c r="D170" s="144"/>
    </row>
    <row r="171" spans="4:4" x14ac:dyDescent="0.2">
      <c r="D171" s="144"/>
    </row>
    <row r="172" spans="4:4" x14ac:dyDescent="0.2">
      <c r="D172" s="144"/>
    </row>
    <row r="173" spans="4:4" x14ac:dyDescent="0.2">
      <c r="D173" s="144"/>
    </row>
    <row r="174" spans="4:4" x14ac:dyDescent="0.2">
      <c r="D174" s="144"/>
    </row>
    <row r="175" spans="4:4" x14ac:dyDescent="0.2">
      <c r="D175" s="144"/>
    </row>
    <row r="176" spans="4:4" x14ac:dyDescent="0.2">
      <c r="D176" s="144"/>
    </row>
    <row r="177" spans="4:4" x14ac:dyDescent="0.2">
      <c r="D177" s="144"/>
    </row>
    <row r="178" spans="4:4" x14ac:dyDescent="0.2">
      <c r="D178" s="144"/>
    </row>
    <row r="179" spans="4:4" x14ac:dyDescent="0.2">
      <c r="D179" s="144"/>
    </row>
    <row r="180" spans="4:4" x14ac:dyDescent="0.2">
      <c r="D180" s="144"/>
    </row>
    <row r="181" spans="4:4" x14ac:dyDescent="0.2">
      <c r="D181" s="144"/>
    </row>
    <row r="182" spans="4:4" x14ac:dyDescent="0.2">
      <c r="D182" s="144"/>
    </row>
    <row r="183" spans="4:4" x14ac:dyDescent="0.2">
      <c r="D183" s="144"/>
    </row>
    <row r="184" spans="4:4" x14ac:dyDescent="0.2">
      <c r="D184" s="144"/>
    </row>
    <row r="185" spans="4:4" x14ac:dyDescent="0.2">
      <c r="D185" s="144"/>
    </row>
    <row r="186" spans="4:4" x14ac:dyDescent="0.2">
      <c r="D186" s="144"/>
    </row>
    <row r="187" spans="4:4" x14ac:dyDescent="0.2">
      <c r="D187" s="144"/>
    </row>
    <row r="188" spans="4:4" x14ac:dyDescent="0.2">
      <c r="D188" s="144"/>
    </row>
    <row r="189" spans="4:4" x14ac:dyDescent="0.2">
      <c r="D189" s="144"/>
    </row>
    <row r="190" spans="4:4" x14ac:dyDescent="0.2">
      <c r="D190" s="144"/>
    </row>
    <row r="191" spans="4:4" x14ac:dyDescent="0.2">
      <c r="D191" s="144"/>
    </row>
    <row r="192" spans="4:4" x14ac:dyDescent="0.2">
      <c r="D192" s="144"/>
    </row>
    <row r="193" spans="4:4" x14ac:dyDescent="0.2">
      <c r="D193" s="144"/>
    </row>
    <row r="194" spans="4:4" x14ac:dyDescent="0.2">
      <c r="D194" s="144"/>
    </row>
    <row r="195" spans="4:4" x14ac:dyDescent="0.2">
      <c r="D195" s="144"/>
    </row>
    <row r="196" spans="4:4" x14ac:dyDescent="0.2">
      <c r="D196" s="144"/>
    </row>
    <row r="197" spans="4:4" x14ac:dyDescent="0.2">
      <c r="D197" s="144"/>
    </row>
    <row r="198" spans="4:4" x14ac:dyDescent="0.2">
      <c r="D198" s="144"/>
    </row>
    <row r="199" spans="4:4" x14ac:dyDescent="0.2">
      <c r="D199" s="144"/>
    </row>
    <row r="200" spans="4:4" x14ac:dyDescent="0.2">
      <c r="D200" s="144"/>
    </row>
    <row r="201" spans="4:4" x14ac:dyDescent="0.2">
      <c r="D201" s="144"/>
    </row>
    <row r="202" spans="4:4" x14ac:dyDescent="0.2">
      <c r="D202" s="144"/>
    </row>
    <row r="203" spans="4:4" x14ac:dyDescent="0.2">
      <c r="D203" s="144"/>
    </row>
    <row r="204" spans="4:4" x14ac:dyDescent="0.2">
      <c r="D204" s="144"/>
    </row>
    <row r="205" spans="4:4" x14ac:dyDescent="0.2">
      <c r="D205" s="144"/>
    </row>
    <row r="206" spans="4:4" x14ac:dyDescent="0.2">
      <c r="D206" s="144"/>
    </row>
    <row r="207" spans="4:4" x14ac:dyDescent="0.2">
      <c r="D207" s="144"/>
    </row>
    <row r="208" spans="4:4" x14ac:dyDescent="0.2">
      <c r="D208" s="144"/>
    </row>
    <row r="209" spans="4:4" x14ac:dyDescent="0.2">
      <c r="D209" s="144"/>
    </row>
    <row r="210" spans="4:4" x14ac:dyDescent="0.2">
      <c r="D210" s="144"/>
    </row>
    <row r="211" spans="4:4" x14ac:dyDescent="0.2">
      <c r="D211" s="144"/>
    </row>
    <row r="212" spans="4:4" x14ac:dyDescent="0.2">
      <c r="D212" s="144"/>
    </row>
    <row r="213" spans="4:4" x14ac:dyDescent="0.2">
      <c r="D213" s="144"/>
    </row>
    <row r="214" spans="4:4" x14ac:dyDescent="0.2">
      <c r="D214" s="144"/>
    </row>
    <row r="215" spans="4:4" x14ac:dyDescent="0.2">
      <c r="D215" s="144"/>
    </row>
    <row r="216" spans="4:4" x14ac:dyDescent="0.2">
      <c r="D216" s="144"/>
    </row>
    <row r="217" spans="4:4" x14ac:dyDescent="0.2">
      <c r="D217" s="144"/>
    </row>
    <row r="218" spans="4:4" x14ac:dyDescent="0.2">
      <c r="D218" s="144"/>
    </row>
    <row r="219" spans="4:4" x14ac:dyDescent="0.2">
      <c r="D219" s="144"/>
    </row>
    <row r="220" spans="4:4" x14ac:dyDescent="0.2">
      <c r="D220" s="144"/>
    </row>
    <row r="221" spans="4:4" x14ac:dyDescent="0.2">
      <c r="D221" s="144"/>
    </row>
    <row r="222" spans="4:4" x14ac:dyDescent="0.2">
      <c r="D222" s="144"/>
    </row>
    <row r="223" spans="4:4" x14ac:dyDescent="0.2">
      <c r="D223" s="144"/>
    </row>
    <row r="224" spans="4:4" x14ac:dyDescent="0.2">
      <c r="D224" s="144"/>
    </row>
    <row r="225" spans="4:4" x14ac:dyDescent="0.2">
      <c r="D225" s="144"/>
    </row>
    <row r="226" spans="4:4" x14ac:dyDescent="0.2">
      <c r="D226" s="144"/>
    </row>
    <row r="227" spans="4:4" x14ac:dyDescent="0.2">
      <c r="D227" s="144"/>
    </row>
    <row r="228" spans="4:4" x14ac:dyDescent="0.2">
      <c r="D228" s="144"/>
    </row>
    <row r="229" spans="4:4" x14ac:dyDescent="0.2">
      <c r="D229" s="144"/>
    </row>
    <row r="230" spans="4:4" x14ac:dyDescent="0.2">
      <c r="D230" s="144"/>
    </row>
    <row r="231" spans="4:4" x14ac:dyDescent="0.2">
      <c r="D231" s="144"/>
    </row>
    <row r="232" spans="4:4" x14ac:dyDescent="0.2">
      <c r="D232" s="144"/>
    </row>
    <row r="233" spans="4:4" x14ac:dyDescent="0.2">
      <c r="D233" s="144"/>
    </row>
    <row r="234" spans="4:4" x14ac:dyDescent="0.2">
      <c r="D234" s="144"/>
    </row>
    <row r="235" spans="4:4" x14ac:dyDescent="0.2">
      <c r="D235" s="144"/>
    </row>
    <row r="236" spans="4:4" x14ac:dyDescent="0.2">
      <c r="D236" s="144"/>
    </row>
    <row r="237" spans="4:4" x14ac:dyDescent="0.2">
      <c r="D237" s="144"/>
    </row>
    <row r="238" spans="4:4" x14ac:dyDescent="0.2">
      <c r="D238" s="144"/>
    </row>
    <row r="239" spans="4:4" x14ac:dyDescent="0.2">
      <c r="D239" s="144"/>
    </row>
    <row r="240" spans="4:4" x14ac:dyDescent="0.2">
      <c r="D240" s="144"/>
    </row>
    <row r="241" spans="4:4" x14ac:dyDescent="0.2">
      <c r="D241" s="144"/>
    </row>
    <row r="242" spans="4:4" x14ac:dyDescent="0.2">
      <c r="D242" s="144"/>
    </row>
    <row r="243" spans="4:4" x14ac:dyDescent="0.2">
      <c r="D243" s="144"/>
    </row>
    <row r="244" spans="4:4" x14ac:dyDescent="0.2">
      <c r="D244" s="144"/>
    </row>
    <row r="245" spans="4:4" x14ac:dyDescent="0.2">
      <c r="D245" s="144"/>
    </row>
    <row r="246" spans="4:4" x14ac:dyDescent="0.2">
      <c r="D246" s="144"/>
    </row>
    <row r="247" spans="4:4" x14ac:dyDescent="0.2">
      <c r="D247" s="144"/>
    </row>
    <row r="248" spans="4:4" x14ac:dyDescent="0.2">
      <c r="D248" s="144"/>
    </row>
    <row r="249" spans="4:4" x14ac:dyDescent="0.2">
      <c r="D249" s="144"/>
    </row>
    <row r="250" spans="4:4" x14ac:dyDescent="0.2">
      <c r="D250" s="144"/>
    </row>
    <row r="251" spans="4:4" x14ac:dyDescent="0.2">
      <c r="D251" s="144"/>
    </row>
    <row r="252" spans="4:4" x14ac:dyDescent="0.2">
      <c r="D252" s="144"/>
    </row>
    <row r="253" spans="4:4" x14ac:dyDescent="0.2">
      <c r="D253" s="144"/>
    </row>
    <row r="254" spans="4:4" x14ac:dyDescent="0.2">
      <c r="D254" s="144"/>
    </row>
    <row r="255" spans="4:4" x14ac:dyDescent="0.2">
      <c r="D255" s="144"/>
    </row>
    <row r="256" spans="4:4" x14ac:dyDescent="0.2">
      <c r="D256" s="144"/>
    </row>
    <row r="257" spans="4:4" x14ac:dyDescent="0.2">
      <c r="D257" s="144"/>
    </row>
    <row r="258" spans="4:4" x14ac:dyDescent="0.2">
      <c r="D258" s="144"/>
    </row>
    <row r="259" spans="4:4" x14ac:dyDescent="0.2">
      <c r="D259" s="144"/>
    </row>
    <row r="260" spans="4:4" x14ac:dyDescent="0.2">
      <c r="D260" s="144"/>
    </row>
    <row r="261" spans="4:4" x14ac:dyDescent="0.2">
      <c r="D261" s="144"/>
    </row>
    <row r="262" spans="4:4" x14ac:dyDescent="0.2">
      <c r="D262" s="144"/>
    </row>
    <row r="263" spans="4:4" x14ac:dyDescent="0.2">
      <c r="D263" s="144"/>
    </row>
    <row r="264" spans="4:4" x14ac:dyDescent="0.2">
      <c r="D264" s="144"/>
    </row>
    <row r="265" spans="4:4" x14ac:dyDescent="0.2">
      <c r="D265" s="144"/>
    </row>
    <row r="266" spans="4:4" x14ac:dyDescent="0.2">
      <c r="D266" s="144"/>
    </row>
    <row r="267" spans="4:4" x14ac:dyDescent="0.2">
      <c r="D267" s="144"/>
    </row>
    <row r="268" spans="4:4" x14ac:dyDescent="0.2">
      <c r="D268" s="144"/>
    </row>
    <row r="269" spans="4:4" x14ac:dyDescent="0.2">
      <c r="D269" s="144"/>
    </row>
    <row r="270" spans="4:4" x14ac:dyDescent="0.2">
      <c r="D270" s="144"/>
    </row>
    <row r="271" spans="4:4" x14ac:dyDescent="0.2">
      <c r="D271" s="144"/>
    </row>
    <row r="272" spans="4:4" x14ac:dyDescent="0.2">
      <c r="D272" s="144"/>
    </row>
    <row r="273" spans="4:4" x14ac:dyDescent="0.2">
      <c r="D273" s="144"/>
    </row>
    <row r="274" spans="4:4" x14ac:dyDescent="0.2">
      <c r="D274" s="144"/>
    </row>
    <row r="275" spans="4:4" x14ac:dyDescent="0.2">
      <c r="D275" s="144"/>
    </row>
    <row r="276" spans="4:4" x14ac:dyDescent="0.2">
      <c r="D276" s="144"/>
    </row>
    <row r="277" spans="4:4" x14ac:dyDescent="0.2">
      <c r="D277" s="144"/>
    </row>
    <row r="278" spans="4:4" x14ac:dyDescent="0.2">
      <c r="D278" s="144"/>
    </row>
    <row r="279" spans="4:4" x14ac:dyDescent="0.2">
      <c r="D279" s="144"/>
    </row>
    <row r="280" spans="4:4" x14ac:dyDescent="0.2">
      <c r="D280" s="144"/>
    </row>
    <row r="281" spans="4:4" x14ac:dyDescent="0.2">
      <c r="D281" s="144"/>
    </row>
    <row r="282" spans="4:4" x14ac:dyDescent="0.2">
      <c r="D282" s="144"/>
    </row>
    <row r="283" spans="4:4" x14ac:dyDescent="0.2">
      <c r="D283" s="144"/>
    </row>
    <row r="284" spans="4:4" x14ac:dyDescent="0.2">
      <c r="D284" s="144"/>
    </row>
    <row r="285" spans="4:4" x14ac:dyDescent="0.2">
      <c r="D285" s="144"/>
    </row>
    <row r="286" spans="4:4" x14ac:dyDescent="0.2">
      <c r="D286" s="144"/>
    </row>
    <row r="287" spans="4:4" x14ac:dyDescent="0.2">
      <c r="D287" s="144"/>
    </row>
    <row r="288" spans="4:4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mergeCells count="6">
    <mergeCell ref="A77:G81"/>
    <mergeCell ref="A1:G1"/>
    <mergeCell ref="C2:G2"/>
    <mergeCell ref="C3:G3"/>
    <mergeCell ref="C4:G4"/>
    <mergeCell ref="A76:C76"/>
  </mergeCells>
  <pageMargins left="0.59055118110236204" right="0.196850393700787" top="0.78740157499999996" bottom="0.78740157499999996" header="0.3" footer="0.3"/>
  <pageSetup paperSize="9" scale="92" orientation="portrait" r:id="rId1"/>
  <headerFooter>
    <oddFooter>&amp;RStránka &amp;P z &amp;N&amp;LZpracováno programem BUILDpower S,  © RTS, a.s.</oddFooter>
  </headerFooter>
  <rowBreaks count="1" manualBreakCount="1">
    <brk id="55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03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03 Pol'!Názvy_tisku</vt:lpstr>
      <vt:lpstr>oadresa</vt:lpstr>
      <vt:lpstr>Stavba!Objednatel</vt:lpstr>
      <vt:lpstr>Stavba!Objekt</vt:lpstr>
      <vt:lpstr>'03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Resová Alice (SYNERGA)</dc:creator>
  <cp:lastModifiedBy>Resová Alice (SYNERGA)</cp:lastModifiedBy>
  <cp:lastPrinted>2019-02-05T12:55:41Z</cp:lastPrinted>
  <dcterms:created xsi:type="dcterms:W3CDTF">2009-04-08T07:15:50Z</dcterms:created>
  <dcterms:modified xsi:type="dcterms:W3CDTF">2019-02-05T13:09:32Z</dcterms:modified>
</cp:coreProperties>
</file>